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880" windowHeight="8805" activeTab="1"/>
  </bookViews>
  <sheets>
    <sheet name="SUMMARY" sheetId="4" r:id="rId1"/>
    <sheet name="BUDGET" sheetId="1" r:id="rId2"/>
    <sheet name="NOTES" sheetId="2" r:id="rId3"/>
    <sheet name="NOTES 2" sheetId="3" r:id="rId4"/>
  </sheets>
  <definedNames>
    <definedName name="_xlnm.Print_Titles" localSheetId="1">BUDGET!$1:$1</definedName>
  </definedNames>
  <calcPr calcId="145621"/>
</workbook>
</file>

<file path=xl/calcChain.xml><?xml version="1.0" encoding="utf-8"?>
<calcChain xmlns="http://schemas.openxmlformats.org/spreadsheetml/2006/main">
  <c r="D14" i="4" l="1"/>
  <c r="D15" i="4"/>
  <c r="D16" i="4"/>
  <c r="D17" i="4"/>
  <c r="D13" i="4"/>
  <c r="D4" i="4"/>
  <c r="D5" i="4"/>
  <c r="D6" i="4"/>
  <c r="D7" i="4"/>
  <c r="D8" i="4"/>
  <c r="D9" i="4"/>
  <c r="D10" i="4"/>
  <c r="D3" i="4"/>
  <c r="C17" i="4"/>
  <c r="B17" i="4"/>
  <c r="C10" i="4"/>
  <c r="B10" i="4"/>
  <c r="F10" i="4" l="1"/>
  <c r="F17" i="4"/>
  <c r="M120" i="1" l="1"/>
  <c r="M121" i="1"/>
  <c r="M122" i="1"/>
  <c r="M123" i="1"/>
  <c r="M124" i="1"/>
  <c r="M99" i="1"/>
  <c r="M100" i="1"/>
  <c r="M101" i="1"/>
  <c r="M102" i="1"/>
  <c r="M103" i="1"/>
  <c r="M104" i="1"/>
  <c r="M105" i="1"/>
  <c r="M106" i="1"/>
  <c r="M107" i="1"/>
  <c r="M108" i="1"/>
  <c r="M109" i="1"/>
  <c r="M98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64" i="1"/>
  <c r="M52" i="1"/>
  <c r="M53" i="1"/>
  <c r="M54" i="1"/>
  <c r="M55" i="1"/>
  <c r="M56" i="1"/>
  <c r="M57" i="1"/>
  <c r="M58" i="1"/>
  <c r="M59" i="1"/>
  <c r="M60" i="1"/>
  <c r="M5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31" i="1"/>
  <c r="M17" i="1"/>
  <c r="M18" i="1"/>
  <c r="M19" i="1"/>
  <c r="M20" i="1"/>
  <c r="M21" i="1"/>
  <c r="M22" i="1"/>
  <c r="M23" i="1"/>
  <c r="M24" i="1"/>
  <c r="M25" i="1"/>
  <c r="M26" i="1"/>
  <c r="M27" i="1"/>
  <c r="M16" i="1"/>
  <c r="M4" i="1"/>
  <c r="M5" i="1"/>
  <c r="M6" i="1"/>
  <c r="M7" i="1"/>
  <c r="M8" i="1"/>
  <c r="M9" i="1"/>
  <c r="M3" i="1"/>
  <c r="I121" i="1" l="1"/>
  <c r="I120" i="1"/>
  <c r="I124" i="1" l="1"/>
  <c r="I123" i="1"/>
  <c r="G115" i="1" l="1"/>
  <c r="G112" i="1"/>
  <c r="K11" i="1" l="1"/>
  <c r="Q110" i="1"/>
  <c r="P110" i="1"/>
  <c r="O110" i="1"/>
  <c r="L110" i="1" l="1"/>
  <c r="L115" i="1" s="1"/>
  <c r="L91" i="1"/>
  <c r="L61" i="1"/>
  <c r="L48" i="1"/>
  <c r="L28" i="1"/>
  <c r="L11" i="1"/>
  <c r="L112" i="1" s="1"/>
  <c r="M11" i="1" l="1"/>
  <c r="L93" i="1"/>
  <c r="L113" i="1" s="1"/>
  <c r="L114" i="1" s="1"/>
  <c r="L116" i="1" s="1"/>
  <c r="O3" i="1"/>
  <c r="O115" i="1"/>
  <c r="O91" i="1"/>
  <c r="O61" i="1"/>
  <c r="O48" i="1"/>
  <c r="O28" i="1"/>
  <c r="Q91" i="1"/>
  <c r="P91" i="1"/>
  <c r="O11" i="1" l="1"/>
  <c r="O112" i="1" s="1"/>
  <c r="O93" i="1"/>
  <c r="O113" i="1" s="1"/>
  <c r="Q115" i="1"/>
  <c r="P115" i="1"/>
  <c r="Q61" i="1"/>
  <c r="P61" i="1"/>
  <c r="O114" i="1" l="1"/>
  <c r="O116" i="1" s="1"/>
  <c r="Q48" i="1"/>
  <c r="P48" i="1"/>
  <c r="Q28" i="1" l="1"/>
  <c r="Q93" i="1" s="1"/>
  <c r="Q113" i="1" s="1"/>
  <c r="P28" i="1"/>
  <c r="P93" i="1" s="1"/>
  <c r="P113" i="1" s="1"/>
  <c r="Q3" i="1" l="1"/>
  <c r="Q11" i="1" s="1"/>
  <c r="P3" i="1"/>
  <c r="P11" i="1" s="1"/>
  <c r="Q112" i="1" l="1"/>
  <c r="Q114" i="1" s="1"/>
  <c r="Q116" i="1" s="1"/>
  <c r="P112" i="1"/>
  <c r="P114" i="1" s="1"/>
  <c r="P116" i="1" s="1"/>
  <c r="K110" i="1" l="1"/>
  <c r="H110" i="1"/>
  <c r="D110" i="1"/>
  <c r="C110" i="1"/>
  <c r="I108" i="1"/>
  <c r="E108" i="1"/>
  <c r="I107" i="1"/>
  <c r="E107" i="1"/>
  <c r="I106" i="1"/>
  <c r="E106" i="1"/>
  <c r="I105" i="1"/>
  <c r="E105" i="1"/>
  <c r="I104" i="1"/>
  <c r="E104" i="1"/>
  <c r="I103" i="1"/>
  <c r="E103" i="1"/>
  <c r="I102" i="1"/>
  <c r="E102" i="1"/>
  <c r="I101" i="1"/>
  <c r="E101" i="1"/>
  <c r="I100" i="1"/>
  <c r="E100" i="1"/>
  <c r="I99" i="1"/>
  <c r="E99" i="1"/>
  <c r="I98" i="1"/>
  <c r="E98" i="1"/>
  <c r="K91" i="1"/>
  <c r="M91" i="1" s="1"/>
  <c r="H91" i="1"/>
  <c r="G91" i="1"/>
  <c r="D91" i="1"/>
  <c r="C91" i="1"/>
  <c r="I89" i="1"/>
  <c r="E89" i="1"/>
  <c r="I88" i="1"/>
  <c r="E88" i="1"/>
  <c r="I87" i="1"/>
  <c r="E87" i="1"/>
  <c r="I86" i="1"/>
  <c r="E86" i="1"/>
  <c r="I85" i="1"/>
  <c r="E85" i="1"/>
  <c r="I84" i="1"/>
  <c r="E84" i="1"/>
  <c r="I83" i="1"/>
  <c r="E83" i="1"/>
  <c r="I82" i="1"/>
  <c r="E82" i="1"/>
  <c r="I81" i="1"/>
  <c r="E81" i="1"/>
  <c r="I80" i="1"/>
  <c r="E80" i="1"/>
  <c r="I78" i="1"/>
  <c r="E78" i="1"/>
  <c r="I77" i="1"/>
  <c r="E77" i="1"/>
  <c r="I76" i="1"/>
  <c r="E76" i="1"/>
  <c r="I75" i="1"/>
  <c r="E75" i="1"/>
  <c r="I74" i="1"/>
  <c r="E74" i="1"/>
  <c r="I73" i="1"/>
  <c r="E73" i="1"/>
  <c r="I72" i="1"/>
  <c r="E72" i="1"/>
  <c r="I71" i="1"/>
  <c r="E71" i="1"/>
  <c r="I70" i="1"/>
  <c r="E70" i="1"/>
  <c r="I69" i="1"/>
  <c r="E69" i="1"/>
  <c r="I68" i="1"/>
  <c r="E68" i="1"/>
  <c r="I67" i="1"/>
  <c r="E67" i="1"/>
  <c r="I66" i="1"/>
  <c r="E66" i="1"/>
  <c r="I65" i="1"/>
  <c r="E65" i="1"/>
  <c r="I64" i="1"/>
  <c r="E64" i="1"/>
  <c r="K61" i="1"/>
  <c r="M61" i="1" s="1"/>
  <c r="H61" i="1"/>
  <c r="G61" i="1"/>
  <c r="D61" i="1"/>
  <c r="C61" i="1"/>
  <c r="I60" i="1"/>
  <c r="E60" i="1"/>
  <c r="I59" i="1"/>
  <c r="E59" i="1"/>
  <c r="I58" i="1"/>
  <c r="E58" i="1"/>
  <c r="I57" i="1"/>
  <c r="E57" i="1"/>
  <c r="I56" i="1"/>
  <c r="E56" i="1"/>
  <c r="I55" i="1"/>
  <c r="E55" i="1"/>
  <c r="I54" i="1"/>
  <c r="E54" i="1"/>
  <c r="I53" i="1"/>
  <c r="E53" i="1"/>
  <c r="I52" i="1"/>
  <c r="E52" i="1"/>
  <c r="I51" i="1"/>
  <c r="E51" i="1"/>
  <c r="H48" i="1"/>
  <c r="H93" i="1" s="1"/>
  <c r="H113" i="1" s="1"/>
  <c r="G48" i="1"/>
  <c r="D48" i="1"/>
  <c r="C48" i="1"/>
  <c r="K47" i="1"/>
  <c r="I47" i="1"/>
  <c r="E47" i="1"/>
  <c r="I46" i="1"/>
  <c r="E46" i="1"/>
  <c r="I45" i="1"/>
  <c r="E45" i="1"/>
  <c r="I43" i="1"/>
  <c r="E43" i="1"/>
  <c r="I42" i="1"/>
  <c r="E42" i="1"/>
  <c r="I41" i="1"/>
  <c r="E41" i="1"/>
  <c r="I40" i="1"/>
  <c r="E40" i="1"/>
  <c r="I39" i="1"/>
  <c r="E39" i="1"/>
  <c r="I38" i="1"/>
  <c r="E38" i="1"/>
  <c r="I37" i="1"/>
  <c r="E37" i="1"/>
  <c r="I34" i="1"/>
  <c r="E34" i="1"/>
  <c r="I33" i="1"/>
  <c r="E33" i="1"/>
  <c r="I32" i="1"/>
  <c r="E32" i="1"/>
  <c r="I31" i="1"/>
  <c r="K28" i="1"/>
  <c r="M28" i="1" s="1"/>
  <c r="I28" i="1"/>
  <c r="D28" i="1"/>
  <c r="C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H11" i="1"/>
  <c r="D11" i="1"/>
  <c r="C11" i="1"/>
  <c r="I9" i="1"/>
  <c r="E9" i="1"/>
  <c r="I8" i="1"/>
  <c r="E8" i="1"/>
  <c r="I7" i="1"/>
  <c r="E7" i="1"/>
  <c r="I6" i="1"/>
  <c r="E6" i="1"/>
  <c r="I5" i="1"/>
  <c r="E5" i="1"/>
  <c r="I4" i="1"/>
  <c r="E4" i="1"/>
  <c r="K112" i="1"/>
  <c r="M112" i="1" s="1"/>
  <c r="I3" i="1"/>
  <c r="E3" i="1"/>
  <c r="K48" i="1" l="1"/>
  <c r="M48" i="1" s="1"/>
  <c r="M93" i="1" s="1"/>
  <c r="M47" i="1"/>
  <c r="K115" i="1"/>
  <c r="M115" i="1" s="1"/>
  <c r="M110" i="1"/>
  <c r="I110" i="1"/>
  <c r="I115" i="1" s="1"/>
  <c r="H115" i="1"/>
  <c r="I11" i="1"/>
  <c r="I112" i="1" s="1"/>
  <c r="H112" i="1"/>
  <c r="H114" i="1" s="1"/>
  <c r="I91" i="1"/>
  <c r="E91" i="1"/>
  <c r="C93" i="1"/>
  <c r="G93" i="1"/>
  <c r="I61" i="1"/>
  <c r="E48" i="1"/>
  <c r="E11" i="1"/>
  <c r="D93" i="1"/>
  <c r="E110" i="1"/>
  <c r="E61" i="1"/>
  <c r="E28" i="1"/>
  <c r="I48" i="1"/>
  <c r="K93" i="1" l="1"/>
  <c r="K113" i="1" s="1"/>
  <c r="K114" i="1" s="1"/>
  <c r="I93" i="1"/>
  <c r="I113" i="1" s="1"/>
  <c r="I114" i="1" s="1"/>
  <c r="I116" i="1" s="1"/>
  <c r="G113" i="1"/>
  <c r="G114" i="1" s="1"/>
  <c r="G116" i="1" s="1"/>
  <c r="H116" i="1"/>
  <c r="E93" i="1"/>
  <c r="M113" i="1" l="1"/>
  <c r="K116" i="1"/>
  <c r="M116" i="1" s="1"/>
  <c r="M114" i="1"/>
</calcChain>
</file>

<file path=xl/sharedStrings.xml><?xml version="1.0" encoding="utf-8"?>
<sst xmlns="http://schemas.openxmlformats.org/spreadsheetml/2006/main" count="249" uniqueCount="224">
  <si>
    <t>Variance</t>
  </si>
  <si>
    <t>NOTES</t>
  </si>
  <si>
    <t>INCOME</t>
  </si>
  <si>
    <t>Economic housing charge</t>
  </si>
  <si>
    <t>Office rental income</t>
  </si>
  <si>
    <t>Member service charges</t>
  </si>
  <si>
    <t>Application fees, misc</t>
  </si>
  <si>
    <t>Interest income-operating</t>
  </si>
  <si>
    <t>Common shares interest</t>
  </si>
  <si>
    <t>Federal capital cont'n</t>
  </si>
  <si>
    <t>TOTAL INCOME</t>
  </si>
  <si>
    <t>OPERATING EXPENSES</t>
  </si>
  <si>
    <t>Property expenses</t>
  </si>
  <si>
    <t>CMHC mortgage interest</t>
  </si>
  <si>
    <t>Property taxes</t>
  </si>
  <si>
    <t>Buildings-depreciation</t>
  </si>
  <si>
    <t>Land lease-amortization</t>
  </si>
  <si>
    <t>Leaseholds-amortization</t>
  </si>
  <si>
    <t>Insurance</t>
  </si>
  <si>
    <t>Electricity</t>
  </si>
  <si>
    <t>Water &amp; sewage</t>
  </si>
  <si>
    <t>Waste removal</t>
  </si>
  <si>
    <t>Bad debt</t>
  </si>
  <si>
    <t>Vacant unit utilities</t>
  </si>
  <si>
    <t>Total property expenses</t>
  </si>
  <si>
    <t>Building expenses</t>
  </si>
  <si>
    <t>Interior unit repairs</t>
  </si>
  <si>
    <t>Annual unit inspections</t>
  </si>
  <si>
    <t>Electrical parts &amp; repairs</t>
  </si>
  <si>
    <t>Inside paint</t>
  </si>
  <si>
    <t>Plumbing repairs</t>
  </si>
  <si>
    <t>Bathroom repairs</t>
  </si>
  <si>
    <t>Kitchen repairs</t>
  </si>
  <si>
    <t>Furnace maintenance</t>
  </si>
  <si>
    <t>inspections are $5682.60</t>
  </si>
  <si>
    <t>Exterior maintenance</t>
  </si>
  <si>
    <t>Doors &amp; locks</t>
  </si>
  <si>
    <t>Downspouts &amp; eaves</t>
  </si>
  <si>
    <t>Cross connection control</t>
  </si>
  <si>
    <t>Total building expenses</t>
  </si>
  <si>
    <t>Grounds expenses</t>
  </si>
  <si>
    <t>Snow removal/landscaping</t>
  </si>
  <si>
    <t>Spring cleaning junk removal</t>
  </si>
  <si>
    <t>Paving</t>
  </si>
  <si>
    <t>Playground maintenance</t>
  </si>
  <si>
    <t>Tree pruning</t>
  </si>
  <si>
    <t>Sprinkler maintenance</t>
  </si>
  <si>
    <t>Supplies (mulch, etc)</t>
  </si>
  <si>
    <t>Integrated pest mgmt</t>
  </si>
  <si>
    <t>Contingency</t>
  </si>
  <si>
    <t>Total grounds expenses</t>
  </si>
  <si>
    <t>Administration expenses</t>
  </si>
  <si>
    <t>Audit</t>
  </si>
  <si>
    <t>Bank charges</t>
  </si>
  <si>
    <t>Board expenses</t>
  </si>
  <si>
    <t xml:space="preserve">Bookkeeper </t>
  </si>
  <si>
    <t>Conference CHF</t>
  </si>
  <si>
    <t>Donations</t>
  </si>
  <si>
    <t>Education committee</t>
  </si>
  <si>
    <t>Finance committee</t>
  </si>
  <si>
    <t>Legal &amp; mediation</t>
  </si>
  <si>
    <t>Office electricity</t>
  </si>
  <si>
    <t>Office rent</t>
  </si>
  <si>
    <t>Office supplies</t>
  </si>
  <si>
    <t xml:space="preserve">Privacy Officer </t>
  </si>
  <si>
    <t>Social committee</t>
  </si>
  <si>
    <t>WCB</t>
  </si>
  <si>
    <t>Workshops SACHA</t>
  </si>
  <si>
    <t>Fall Education Event x 2 people
Goldeye x 2 people
AGM x 2 people</t>
  </si>
  <si>
    <t>Total admin expenses</t>
  </si>
  <si>
    <t>TOTAL OPERATING EXPENSES</t>
  </si>
  <si>
    <t>Full bathroom renovations</t>
  </si>
  <si>
    <t>Bathroom vanity replacement</t>
  </si>
  <si>
    <t>Full kitchen renovation</t>
  </si>
  <si>
    <t>Toilet replacements</t>
  </si>
  <si>
    <t>Stoves</t>
  </si>
  <si>
    <t>Fridges</t>
  </si>
  <si>
    <t>Hot water tank replacements</t>
  </si>
  <si>
    <t>Furnace replacements</t>
  </si>
  <si>
    <t>Flooring</t>
  </si>
  <si>
    <t>Total capital expenses</t>
  </si>
  <si>
    <t>Subtotal (income - operating)</t>
  </si>
  <si>
    <t>Building Envelope 
(Siding/stucco/windows)</t>
  </si>
  <si>
    <t>2015 Budget 
(3%)</t>
  </si>
  <si>
    <t>2015 Actuals 
(3%)</t>
  </si>
  <si>
    <t>Budget 2016 
(3%)</t>
  </si>
  <si>
    <t>Actuals 2016 
(3%)</t>
  </si>
  <si>
    <t>Money to take out of 
Replacement Reserves</t>
  </si>
  <si>
    <t>Planning &amp; Development 
Committee</t>
  </si>
  <si>
    <t>Office equip. service 
(Shaw/TELUS)</t>
  </si>
  <si>
    <t>Washer/dryer sets for 
1-bedrooms</t>
  </si>
  <si>
    <t>Member involvement 
committee</t>
  </si>
  <si>
    <t>Member selection 
committee</t>
  </si>
  <si>
    <t>Accounting
codes</t>
  </si>
  <si>
    <t>Membership HSCA</t>
  </si>
  <si>
    <t>2018
3%</t>
  </si>
  <si>
    <t>2018
5%</t>
  </si>
  <si>
    <t>more General Meetings now</t>
  </si>
  <si>
    <t>due to hot water tank repairs 
drywall and paint repairs are
 needed when there is a leak</t>
  </si>
  <si>
    <t>Fire ladders</t>
  </si>
  <si>
    <t>$556.50 each x 4</t>
  </si>
  <si>
    <t>2 @ approximately $5000 each
currently have 1 unit past life span</t>
  </si>
  <si>
    <t>Buildings Capital expenses</t>
  </si>
  <si>
    <t>Recycling &amp; compost</t>
  </si>
  <si>
    <t>$3600 added for composting</t>
  </si>
  <si>
    <t>Handyman = $65/hour x 5 hours
only required for second opinion if needed</t>
  </si>
  <si>
    <t>Exterior motion sensors</t>
  </si>
  <si>
    <t>3 bathrooms
approx. $6000 each</t>
  </si>
  <si>
    <t>3 vanities @$500 each</t>
  </si>
  <si>
    <t>3 kitchens
approx. $13000 each</t>
  </si>
  <si>
    <t>3  based on $9000 each</t>
  </si>
  <si>
    <t>Total income (from line 11)</t>
  </si>
  <si>
    <t>Total operating expenses 
(from line 94)</t>
  </si>
  <si>
    <t>Appliance Repair 
(new in 2016)</t>
  </si>
  <si>
    <t>2017 Actuals
(1.5%)</t>
  </si>
  <si>
    <t>$10/unit</t>
  </si>
  <si>
    <t>Direct add to 
replacement reserves</t>
  </si>
  <si>
    <t>Total capital expenses 
(from line 111)</t>
  </si>
  <si>
    <t>2 cleanings and maintenance 
(cold weather is making more 
maintenance required)
heating coils</t>
  </si>
  <si>
    <t>less $2,000 we will do spring and 
fall cleanups 
as community events</t>
  </si>
  <si>
    <t>budget includes $500 for SHC 40th 
birthday party; 
different options for 5% hc increase</t>
  </si>
  <si>
    <t>Childcare - 
co-op &amp; committee</t>
  </si>
  <si>
    <t>Co-op meetings - 
room rent</t>
  </si>
  <si>
    <t>Break &amp; Fix</t>
  </si>
  <si>
    <t>It is voted upon annually by the members and is determined by the co-op's budget.</t>
  </si>
  <si>
    <t xml:space="preserve">Housing charge:  not in the budget.  This is the amount of money collected from a unit each month. </t>
  </si>
  <si>
    <t xml:space="preserve">Each member's economic housing charge is adjusted by surcharges or subsidies based </t>
  </si>
  <si>
    <t>on their annual income.  The difference between the money collected and the economic housing</t>
  </si>
  <si>
    <t>Office rental income:  this amount is offset by office rental expense.</t>
  </si>
  <si>
    <t>Member service charges:  fees charged to members who are late in paying their monthly housing charge.</t>
  </si>
  <si>
    <t>Application fees:  fees paid by perspective members who wish to be on the co-op's waiting list.</t>
  </si>
  <si>
    <t>Bad debts:  amounts owed by members to the co-op and not paid or collectible.</t>
  </si>
  <si>
    <t xml:space="preserve">CMHC mortgage:  the co-op has a mortgage with the Canada Mortgage and Housing Corporation. </t>
  </si>
  <si>
    <t xml:space="preserve">Electricity, water, sewage, waste removal, vacant unit utilities:  public lighting in the co-op and utilities. </t>
  </si>
  <si>
    <t>Property taxes:  City of Calgary taxes</t>
  </si>
  <si>
    <t xml:space="preserve"> This account and cash fund was established in accordance with the Canada Mortgage and Housing </t>
  </si>
  <si>
    <t>Corporation (CMHC) operating agreement.  This fund is to retain sufficient cash or CMHC accepted</t>
  </si>
  <si>
    <t>securities to fully fund capital items such as furnaces, roofs.  This fund must be added to at a rate</t>
  </si>
  <si>
    <t>auditor.  Each year, members vote to stay with the current auditor or choose a new one.</t>
  </si>
  <si>
    <t>Bank charges:  service charges from the bank.</t>
  </si>
  <si>
    <t>Insurance:  to cover co-op property and Board liability.</t>
  </si>
  <si>
    <t>Office equipment service:  to service the office copier, telephone, fax, and computer.</t>
  </si>
  <si>
    <t xml:space="preserve">Committee expenses:  the amount calculated by each co-op committee to be spent in the upcoming fiscal year.  </t>
  </si>
  <si>
    <t>or loss.  From this amount, transfers to the replacement reserve and the unit fund are subtracted.</t>
  </si>
  <si>
    <t xml:space="preserve">Share redemption:  the co-op shares increase in value according to the consumer price index.  The share redemption </t>
  </si>
  <si>
    <t>amount represents the cost paid out to members selling their shares back to the co-op.</t>
  </si>
  <si>
    <t>Unit fund - opening</t>
  </si>
  <si>
    <t>Unit fund - closing</t>
  </si>
  <si>
    <t>Budget 2017 
(1.5%)</t>
  </si>
  <si>
    <t>Replacement reserve-opening</t>
  </si>
  <si>
    <t>Replacement reserve-closing</t>
  </si>
  <si>
    <t>SUNNYHILL HOUSING COOPERATIVE - Description of accounts</t>
  </si>
  <si>
    <t xml:space="preserve">Economic housing charge: the base rate from which the amount of money collected from a unit is calculated. </t>
  </si>
  <si>
    <t xml:space="preserve">charge is accounted for in a Subsidy/Surcharge account.  The balance in this account is the difference </t>
  </si>
  <si>
    <t xml:space="preserve">between all the housing surcharges that get paid minus all the housing subsidies that are given.  </t>
  </si>
  <si>
    <t>The housing charge is calculated in May and comes into effect in June.</t>
  </si>
  <si>
    <t>General interest:  the amount of money earned from the co-op's operating account over the year.</t>
  </si>
  <si>
    <t>Federal capital contributions:  The CMHC reduces the co-op's mortgage principal by approximately 10%</t>
  </si>
  <si>
    <t>as long as the co-op adheres to the CMHC's operating agreement.  The total amount of $309,199</t>
  </si>
  <si>
    <t xml:space="preserve">is being deferred over 50 years at $6,184 per year. </t>
  </si>
  <si>
    <t xml:space="preserve">City lease:  the co-op is built on land leased from the City of Calgary.  The co-op makes   </t>
  </si>
  <si>
    <t>monthly interest payments towards the lease.  The co-op also decided to set-up a separate</t>
  </si>
  <si>
    <t xml:space="preserve">land lease reserve account to help pay off the principal of the lease in the future.  $7,361 </t>
  </si>
  <si>
    <t>transferred each year.</t>
  </si>
  <si>
    <t xml:space="preserve">Amortization and depreciation:  yearly expensing of the co-op's assets such as buildings, appliances. </t>
  </si>
  <si>
    <t>There is no cash outlay;  these figures give an approximation on how much these assets were</t>
  </si>
  <si>
    <t>used up in the year.</t>
  </si>
  <si>
    <t>Installments of $21,170 are due monthly and include interest of 10% per year.</t>
  </si>
  <si>
    <t xml:space="preserve">The Federal Government pays $3,954 interest per month which is applied </t>
  </si>
  <si>
    <t>towards the interest and reduces the co-op's monthly payment to $17,216.</t>
  </si>
  <si>
    <t xml:space="preserve">Land lease interest and amortization:  the co-op pre-paid a portion of the City of Calgary lease and interest for land.    </t>
  </si>
  <si>
    <t>The interest $7,361 and the lease $5,664 reflects the yearly expense.</t>
  </si>
  <si>
    <t>Building expenses:  expenses to maintain buildings.</t>
  </si>
  <si>
    <t>Grounds expenses:  expenses to maintain grounds.</t>
  </si>
  <si>
    <t xml:space="preserve">Buildings-capital items from replacement reserve:  </t>
  </si>
  <si>
    <t>of at least $9,000 per year and must never go below $235,000.  The funds earn interest income.</t>
  </si>
  <si>
    <t xml:space="preserve">Unit fund:  this fund allocates money to each unit for minor repairs and upkeep .  </t>
  </si>
  <si>
    <t xml:space="preserve">Audit fees:  the co-op is legally required to have an annual audit of its accounting records by an independent external   </t>
  </si>
  <si>
    <t>Maintenance Co-ordinator expense:  co-op's office/maintenance co-ordinator.</t>
  </si>
  <si>
    <t xml:space="preserve">Membership dues:  co-op's membership fees in Southern Alberta Co-operative Housing Association (SACHA). </t>
  </si>
  <si>
    <t>and Canadian Housing Federation (CHF).</t>
  </si>
  <si>
    <t xml:space="preserve">Net income(loss):  calculated by subtracting total expenses from total income.  The amount is added (income) </t>
  </si>
  <si>
    <t>or subtracted(loss) to retained earnings which are a cumulative amount of the past years' net income</t>
  </si>
  <si>
    <t>The co-op's fiscal year is January 1 to December 31.</t>
  </si>
  <si>
    <t>SUNNYHILL HOUSING COOPERATIVE - 2018 BUDGET NOTES</t>
  </si>
  <si>
    <t>SACHA/
Property Management</t>
  </si>
  <si>
    <t>Communications 
committee</t>
  </si>
  <si>
    <t>Memberships 
SACHA &amp; CHF</t>
  </si>
  <si>
    <t>Fences, gates, 
garbage encl.</t>
  </si>
  <si>
    <t>Hard wired smoke 
detectors</t>
  </si>
  <si>
    <t>$50 x 58 
(not required for 1-bdrm units)</t>
  </si>
  <si>
    <t>added $2,000 to replace 
removed trees</t>
  </si>
  <si>
    <t>doubled as members ask for
 supplies for common spaces</t>
  </si>
  <si>
    <t>The lease expires on Feb. 1, 2039.</t>
  </si>
  <si>
    <t>2018                2% 
approved</t>
  </si>
  <si>
    <t>$879.90 each x 3</t>
  </si>
  <si>
    <t>$669.90 each x 2</t>
  </si>
  <si>
    <t>$1750 each x 2</t>
  </si>
  <si>
    <t>over 2 years to replace a total of
46 HWT (see note 2)</t>
  </si>
  <si>
    <t>HOT WATER TANKS</t>
  </si>
  <si>
    <t>currently 46 tanks are overdue to be replaced (20 have been replaced in the last 5 years (2014-2017))</t>
  </si>
  <si>
    <t>if we do it over 2 years that would be 23 tanks ($1103.55 each) each year for a cost of $25,381.65</t>
  </si>
  <si>
    <t>Replaced since 2014: 2 in 2014, 8 in 2015, 3 in 2016, 8 in 2017</t>
  </si>
  <si>
    <t>%</t>
  </si>
  <si>
    <t>Total ground expenses</t>
  </si>
  <si>
    <t>NET INCOME (LOSS)</t>
  </si>
  <si>
    <t>Retained earnings - operating</t>
  </si>
  <si>
    <t>Net income (loss) from operations</t>
  </si>
  <si>
    <t>Plus: reserve allocation ajustment</t>
  </si>
  <si>
    <t>Less: transfer to unit fund</t>
  </si>
  <si>
    <t>Less: transfer to replacement reserve</t>
  </si>
  <si>
    <t>Retained earnings - closing</t>
  </si>
  <si>
    <t>TOTAL CAPITAL EXPENSES</t>
  </si>
  <si>
    <t>Replacement reserve - opening</t>
  </si>
  <si>
    <t>Plus: Interest income</t>
  </si>
  <si>
    <t>Less: expenses</t>
  </si>
  <si>
    <t>Plus: transfer from operations</t>
  </si>
  <si>
    <t>Replacement reserve - closing</t>
  </si>
  <si>
    <t>Approved 2018 
2%</t>
  </si>
  <si>
    <t>2017 Actuals</t>
  </si>
  <si>
    <t>2017 Budget
1.5%</t>
  </si>
  <si>
    <t>2018 vs
2017 Budget</t>
  </si>
  <si>
    <t>2018 vs 
2017 Actual</t>
  </si>
  <si>
    <t>$1700 is required for 
failed units $850 each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</si>
</sst>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0.00_ ;[Red]\-0.00\ "/>
  </numFmts>
  <fonts count="13">
    <font>
      <sz val="11"/>
      <color rgb="FF000000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9"/>
      <name val="Geneva"/>
    </font>
    <font>
      <sz val="11"/>
      <color indexed="8"/>
      <name val="Segoe UI"/>
      <family val="2"/>
    </font>
    <font>
      <b/>
      <sz val="10"/>
      <name val="Helv"/>
    </font>
    <font>
      <sz val="10"/>
      <name val="Helv"/>
    </font>
    <font>
      <u/>
      <sz val="10"/>
      <name val="Helv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65">
    <xf numFmtId="0" fontId="0" fillId="0" borderId="0" xfId="0" applyFont="1" applyAlignment="1"/>
    <xf numFmtId="164" fontId="2" fillId="0" borderId="0" xfId="0" applyNumberFormat="1" applyFont="1" applyFill="1" applyAlignment="1"/>
    <xf numFmtId="164" fontId="2" fillId="0" borderId="0" xfId="0" applyNumberFormat="1" applyFont="1" applyFill="1"/>
    <xf numFmtId="164" fontId="1" fillId="0" borderId="0" xfId="0" applyNumberFormat="1" applyFont="1" applyFill="1"/>
    <xf numFmtId="0" fontId="2" fillId="0" borderId="0" xfId="0" applyFont="1" applyFill="1" applyAlignment="1"/>
    <xf numFmtId="0" fontId="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wrapText="1"/>
    </xf>
    <xf numFmtId="164" fontId="3" fillId="0" borderId="0" xfId="0" applyNumberFormat="1" applyFont="1" applyFill="1"/>
    <xf numFmtId="0" fontId="2" fillId="0" borderId="0" xfId="0" applyFont="1" applyFill="1" applyAlignment="1">
      <alignment horizontal="center" wrapText="1"/>
    </xf>
    <xf numFmtId="164" fontId="1" fillId="0" borderId="0" xfId="0" applyNumberFormat="1" applyFont="1" applyFill="1" applyAlignment="1"/>
    <xf numFmtId="164" fontId="1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164" fontId="2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wrapText="1"/>
    </xf>
    <xf numFmtId="164" fontId="4" fillId="0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horizontal="center"/>
    </xf>
    <xf numFmtId="164" fontId="2" fillId="2" borderId="0" xfId="0" applyNumberFormat="1" applyFont="1" applyFill="1"/>
    <xf numFmtId="16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/>
    <xf numFmtId="164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Border="1"/>
    <xf numFmtId="164" fontId="2" fillId="2" borderId="0" xfId="0" applyNumberFormat="1" applyFont="1" applyFill="1" applyBorder="1"/>
    <xf numFmtId="164" fontId="2" fillId="2" borderId="0" xfId="0" applyNumberFormat="1" applyFont="1" applyFill="1" applyBorder="1" applyAlignment="1"/>
    <xf numFmtId="0" fontId="7" fillId="0" borderId="0" xfId="1" applyFont="1"/>
    <xf numFmtId="0" fontId="8" fillId="0" borderId="0" xfId="1" applyFont="1"/>
    <xf numFmtId="0" fontId="9" fillId="0" borderId="0" xfId="1" applyFont="1"/>
    <xf numFmtId="164" fontId="3" fillId="3" borderId="0" xfId="0" applyNumberFormat="1" applyFont="1" applyFill="1"/>
    <xf numFmtId="164" fontId="3" fillId="3" borderId="0" xfId="0" applyNumberFormat="1" applyFont="1" applyFill="1" applyAlignment="1">
      <alignment wrapText="1"/>
    </xf>
    <xf numFmtId="0" fontId="1" fillId="3" borderId="0" xfId="0" applyNumberFormat="1" applyFont="1" applyFill="1" applyAlignment="1">
      <alignment horizontal="center" wrapText="1"/>
    </xf>
    <xf numFmtId="164" fontId="4" fillId="3" borderId="0" xfId="0" applyNumberFormat="1" applyFont="1" applyFill="1"/>
    <xf numFmtId="164" fontId="2" fillId="3" borderId="0" xfId="0" applyNumberFormat="1" applyFont="1" applyFill="1"/>
    <xf numFmtId="164" fontId="2" fillId="3" borderId="0" xfId="0" applyNumberFormat="1" applyFont="1" applyFill="1" applyAlignment="1"/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4" borderId="0" xfId="0" applyFont="1" applyFill="1" applyAlignment="1">
      <alignment horizontal="center"/>
    </xf>
    <xf numFmtId="0" fontId="11" fillId="4" borderId="0" xfId="0" applyFont="1" applyFill="1" applyAlignment="1"/>
    <xf numFmtId="0" fontId="0" fillId="4" borderId="0" xfId="0" applyFont="1" applyFill="1" applyAlignment="1"/>
    <xf numFmtId="165" fontId="0" fillId="0" borderId="0" xfId="0" applyNumberFormat="1" applyFont="1" applyAlignment="1"/>
    <xf numFmtId="165" fontId="0" fillId="4" borderId="0" xfId="0" applyNumberFormat="1" applyFont="1" applyFill="1" applyAlignment="1"/>
    <xf numFmtId="165" fontId="11" fillId="0" borderId="0" xfId="7" applyNumberFormat="1" applyFont="1" applyAlignment="1">
      <alignment horizontal="right"/>
    </xf>
    <xf numFmtId="165" fontId="11" fillId="0" borderId="0" xfId="0" applyNumberFormat="1" applyFont="1" applyAlignment="1"/>
    <xf numFmtId="165" fontId="11" fillId="4" borderId="0" xfId="0" applyNumberFormat="1" applyFont="1" applyFill="1" applyAlignment="1">
      <alignment horizontal="right"/>
    </xf>
    <xf numFmtId="165" fontId="11" fillId="4" borderId="0" xfId="0" applyNumberFormat="1" applyFont="1" applyFill="1" applyAlignment="1"/>
    <xf numFmtId="165" fontId="11" fillId="0" borderId="0" xfId="7" applyNumberFormat="1" applyFont="1" applyAlignment="1"/>
    <xf numFmtId="165" fontId="12" fillId="0" borderId="0" xfId="0" applyNumberFormat="1" applyFont="1" applyAlignment="1"/>
    <xf numFmtId="165" fontId="12" fillId="4" borderId="0" xfId="0" applyNumberFormat="1" applyFont="1" applyFill="1" applyAlignment="1"/>
    <xf numFmtId="165" fontId="12" fillId="0" borderId="0" xfId="7" applyNumberFormat="1" applyFont="1" applyAlignment="1"/>
    <xf numFmtId="165" fontId="11" fillId="0" borderId="0" xfId="0" applyNumberFormat="1" applyFont="1" applyAlignment="1">
      <alignment horizontal="right"/>
    </xf>
    <xf numFmtId="44" fontId="0" fillId="4" borderId="0" xfId="7" applyFont="1" applyFill="1" applyAlignment="1"/>
    <xf numFmtId="44" fontId="11" fillId="4" borderId="0" xfId="7" applyFont="1" applyFill="1" applyAlignment="1">
      <alignment horizontal="right"/>
    </xf>
    <xf numFmtId="44" fontId="11" fillId="4" borderId="0" xfId="7" applyFont="1" applyFill="1" applyAlignment="1"/>
    <xf numFmtId="44" fontId="12" fillId="4" borderId="0" xfId="7" applyFont="1" applyFill="1" applyAlignment="1">
      <alignment horizontal="right"/>
    </xf>
    <xf numFmtId="40" fontId="0" fillId="0" borderId="0" xfId="7" applyNumberFormat="1" applyFont="1" applyAlignment="1"/>
    <xf numFmtId="40" fontId="11" fillId="0" borderId="0" xfId="7" applyNumberFormat="1" applyFont="1" applyAlignment="1"/>
    <xf numFmtId="40" fontId="12" fillId="0" borderId="0" xfId="7" applyNumberFormat="1" applyFont="1" applyAlignment="1">
      <alignment horizontal="right"/>
    </xf>
    <xf numFmtId="8" fontId="0" fillId="0" borderId="0" xfId="7" applyNumberFormat="1" applyFont="1" applyAlignment="1"/>
    <xf numFmtId="8" fontId="11" fillId="0" borderId="0" xfId="7" applyNumberFormat="1" applyFont="1" applyAlignment="1">
      <alignment horizontal="right"/>
    </xf>
    <xf numFmtId="8" fontId="11" fillId="0" borderId="0" xfId="7" applyNumberFormat="1" applyFont="1" applyAlignment="1"/>
    <xf numFmtId="8" fontId="12" fillId="0" borderId="0" xfId="7" applyNumberFormat="1" applyFont="1" applyAlignment="1">
      <alignment horizontal="right"/>
    </xf>
    <xf numFmtId="8" fontId="0" fillId="4" borderId="0" xfId="7" applyNumberFormat="1" applyFont="1" applyFill="1" applyAlignment="1"/>
  </cellXfs>
  <cellStyles count="8">
    <cellStyle name="Comma 2" xfId="4"/>
    <cellStyle name="Currency" xfId="7" builtinId="4"/>
    <cellStyle name="Currency 2" xfId="2"/>
    <cellStyle name="Currency 3" xfId="6"/>
    <cellStyle name="Normal" xfId="0" builtinId="0"/>
    <cellStyle name="Normal 2" xfId="1"/>
    <cellStyle name="Normal 3" xfId="3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M12" sqref="M12"/>
    </sheetView>
  </sheetViews>
  <sheetFormatPr defaultRowHeight="15"/>
  <cols>
    <col min="1" max="1" width="36.28515625" customWidth="1"/>
    <col min="2" max="2" width="15" customWidth="1"/>
    <col min="3" max="3" width="15.85546875" customWidth="1"/>
    <col min="4" max="4" width="12.42578125" customWidth="1"/>
    <col min="5" max="5" width="2.28515625" customWidth="1"/>
    <col min="6" max="6" width="16.5703125" customWidth="1"/>
    <col min="7" max="7" width="12.140625" customWidth="1"/>
    <col min="9" max="9" width="2.28515625" customWidth="1"/>
    <col min="10" max="10" width="11.7109375" customWidth="1"/>
  </cols>
  <sheetData>
    <row r="1" spans="1:11" s="37" customFormat="1" ht="30">
      <c r="B1" s="38" t="s">
        <v>220</v>
      </c>
      <c r="C1" s="37" t="s">
        <v>219</v>
      </c>
      <c r="D1" s="37" t="s">
        <v>0</v>
      </c>
      <c r="E1" s="39"/>
      <c r="F1" s="38" t="s">
        <v>218</v>
      </c>
      <c r="G1" s="38" t="s">
        <v>222</v>
      </c>
      <c r="H1" s="37" t="s">
        <v>203</v>
      </c>
      <c r="I1" s="39"/>
      <c r="J1" s="38" t="s">
        <v>221</v>
      </c>
      <c r="K1" s="37" t="s">
        <v>203</v>
      </c>
    </row>
    <row r="2" spans="1:11">
      <c r="A2" s="33" t="s">
        <v>2</v>
      </c>
      <c r="B2" s="33"/>
      <c r="C2" s="33"/>
      <c r="D2" s="33"/>
      <c r="E2" s="40"/>
      <c r="F2" s="33"/>
      <c r="I2" s="41"/>
    </row>
    <row r="3" spans="1:11">
      <c r="A3" t="s">
        <v>3</v>
      </c>
      <c r="B3" s="60">
        <v>727020.57</v>
      </c>
      <c r="C3" s="60">
        <v>731422</v>
      </c>
      <c r="D3" s="57">
        <f>B3-C3</f>
        <v>-4401.4300000000512</v>
      </c>
      <c r="E3" s="53"/>
      <c r="F3" s="60">
        <v>741560.98</v>
      </c>
      <c r="G3" s="60"/>
      <c r="H3" s="60"/>
      <c r="I3" s="64"/>
    </row>
    <row r="4" spans="1:11">
      <c r="A4" t="s">
        <v>4</v>
      </c>
      <c r="B4" s="60">
        <v>1300</v>
      </c>
      <c r="C4" s="60">
        <v>1300</v>
      </c>
      <c r="D4" s="57">
        <f t="shared" ref="D4:D10" si="0">B4-C4</f>
        <v>0</v>
      </c>
      <c r="E4" s="53"/>
      <c r="F4" s="60">
        <v>1300</v>
      </c>
      <c r="G4" s="60"/>
      <c r="H4" s="60"/>
      <c r="I4" s="64"/>
    </row>
    <row r="5" spans="1:11">
      <c r="A5" t="s">
        <v>5</v>
      </c>
      <c r="B5" s="60">
        <v>500</v>
      </c>
      <c r="C5" s="60">
        <v>350</v>
      </c>
      <c r="D5" s="57">
        <f t="shared" si="0"/>
        <v>150</v>
      </c>
      <c r="E5" s="53"/>
      <c r="F5" s="60">
        <v>500</v>
      </c>
      <c r="G5" s="60"/>
      <c r="H5" s="60"/>
      <c r="I5" s="64"/>
    </row>
    <row r="6" spans="1:11">
      <c r="A6" t="s">
        <v>6</v>
      </c>
      <c r="B6" s="60">
        <v>100</v>
      </c>
      <c r="C6" s="60">
        <v>240</v>
      </c>
      <c r="D6" s="57">
        <f t="shared" si="0"/>
        <v>-140</v>
      </c>
      <c r="E6" s="53"/>
      <c r="F6" s="60">
        <v>100</v>
      </c>
      <c r="G6" s="60"/>
      <c r="H6" s="60"/>
      <c r="I6" s="64"/>
    </row>
    <row r="7" spans="1:11">
      <c r="A7" t="s">
        <v>7</v>
      </c>
      <c r="B7" s="60">
        <v>5000</v>
      </c>
      <c r="C7" s="60">
        <v>7126</v>
      </c>
      <c r="D7" s="57">
        <f t="shared" si="0"/>
        <v>-2126</v>
      </c>
      <c r="E7" s="53"/>
      <c r="F7" s="60">
        <v>5000</v>
      </c>
      <c r="G7" s="60"/>
      <c r="H7" s="60"/>
      <c r="I7" s="64"/>
    </row>
    <row r="8" spans="1:11">
      <c r="A8" t="s">
        <v>8</v>
      </c>
      <c r="B8" s="60">
        <v>500</v>
      </c>
      <c r="C8" s="60">
        <v>322</v>
      </c>
      <c r="D8" s="57">
        <f t="shared" si="0"/>
        <v>178</v>
      </c>
      <c r="E8" s="53"/>
      <c r="F8" s="60">
        <v>500</v>
      </c>
      <c r="G8" s="60"/>
      <c r="H8" s="60"/>
      <c r="I8" s="64"/>
    </row>
    <row r="9" spans="1:11">
      <c r="A9" t="s">
        <v>9</v>
      </c>
      <c r="B9" s="60">
        <v>6184</v>
      </c>
      <c r="C9" s="60">
        <v>6184</v>
      </c>
      <c r="D9" s="57">
        <f t="shared" si="0"/>
        <v>0</v>
      </c>
      <c r="E9" s="53"/>
      <c r="F9" s="60">
        <v>6184</v>
      </c>
      <c r="G9" s="60"/>
      <c r="H9" s="60"/>
      <c r="I9" s="64"/>
    </row>
    <row r="10" spans="1:11">
      <c r="A10" s="34" t="s">
        <v>10</v>
      </c>
      <c r="B10" s="61">
        <f>SUM(B3:B9)</f>
        <v>740604.57</v>
      </c>
      <c r="C10" s="61">
        <f>SUM(C3:C9)</f>
        <v>746944</v>
      </c>
      <c r="D10" s="58">
        <f t="shared" si="0"/>
        <v>-6339.4300000000512</v>
      </c>
      <c r="E10" s="54"/>
      <c r="F10" s="61">
        <f>SUM(F3:F9)</f>
        <v>755144.98</v>
      </c>
      <c r="G10" s="60"/>
      <c r="H10" s="60"/>
      <c r="I10" s="64"/>
    </row>
    <row r="11" spans="1:11">
      <c r="B11" s="60"/>
      <c r="C11" s="60"/>
      <c r="D11" s="57"/>
      <c r="E11" s="53"/>
      <c r="F11" s="60"/>
      <c r="G11" s="60"/>
      <c r="H11" s="60"/>
      <c r="I11" s="64"/>
    </row>
    <row r="12" spans="1:11">
      <c r="A12" s="33" t="s">
        <v>11</v>
      </c>
      <c r="B12" s="62"/>
      <c r="C12" s="62"/>
      <c r="D12" s="58"/>
      <c r="E12" s="55"/>
      <c r="F12" s="62"/>
      <c r="G12" s="60"/>
      <c r="H12" s="60"/>
      <c r="I12" s="64"/>
    </row>
    <row r="13" spans="1:11">
      <c r="A13" s="36" t="s">
        <v>24</v>
      </c>
      <c r="B13" s="63">
        <v>357704</v>
      </c>
      <c r="C13" s="63">
        <v>360262</v>
      </c>
      <c r="D13" s="59">
        <f>B13-C13</f>
        <v>-2558</v>
      </c>
      <c r="E13" s="56"/>
      <c r="F13" s="63">
        <v>363304</v>
      </c>
      <c r="G13" s="60"/>
      <c r="H13" s="60"/>
      <c r="I13" s="64"/>
    </row>
    <row r="14" spans="1:11">
      <c r="A14" s="36" t="s">
        <v>39</v>
      </c>
      <c r="B14" s="63">
        <v>88118.75</v>
      </c>
      <c r="C14" s="63">
        <v>68734</v>
      </c>
      <c r="D14" s="59">
        <f t="shared" ref="D14:D17" si="1">B14-C14</f>
        <v>19384.75</v>
      </c>
      <c r="E14" s="56"/>
      <c r="F14" s="63">
        <v>96325</v>
      </c>
      <c r="G14" s="60"/>
      <c r="H14" s="60"/>
      <c r="I14" s="64"/>
    </row>
    <row r="15" spans="1:11">
      <c r="A15" s="36" t="s">
        <v>204</v>
      </c>
      <c r="B15" s="63">
        <v>61300</v>
      </c>
      <c r="C15" s="63">
        <v>54542</v>
      </c>
      <c r="D15" s="59">
        <f t="shared" si="1"/>
        <v>6758</v>
      </c>
      <c r="E15" s="56"/>
      <c r="F15" s="63">
        <v>61600</v>
      </c>
      <c r="G15" s="60"/>
      <c r="H15" s="60"/>
      <c r="I15" s="64"/>
    </row>
    <row r="16" spans="1:11">
      <c r="A16" s="36" t="s">
        <v>69</v>
      </c>
      <c r="B16" s="63">
        <v>161172</v>
      </c>
      <c r="C16" s="63">
        <v>120114</v>
      </c>
      <c r="D16" s="59">
        <f t="shared" si="1"/>
        <v>41058</v>
      </c>
      <c r="E16" s="56"/>
      <c r="F16" s="63">
        <v>161524</v>
      </c>
      <c r="G16" s="60"/>
      <c r="H16" s="60"/>
      <c r="I16" s="64"/>
    </row>
    <row r="17" spans="1:9">
      <c r="A17" s="34" t="s">
        <v>70</v>
      </c>
      <c r="B17" s="61">
        <f>SUM(B13:B16)</f>
        <v>668294.75</v>
      </c>
      <c r="C17" s="61">
        <f>SUM(C13:C16)</f>
        <v>603652</v>
      </c>
      <c r="D17" s="59">
        <f t="shared" si="1"/>
        <v>64642.75</v>
      </c>
      <c r="E17" s="54"/>
      <c r="F17" s="61">
        <f>SUM(F13:F16)</f>
        <v>682753</v>
      </c>
      <c r="G17" s="60"/>
      <c r="H17" s="60"/>
      <c r="I17" s="64"/>
    </row>
    <row r="18" spans="1:9">
      <c r="B18" s="42"/>
      <c r="C18" s="42"/>
      <c r="D18" s="42"/>
      <c r="E18" s="43"/>
      <c r="F18" s="42"/>
      <c r="G18" s="42"/>
      <c r="H18" s="42"/>
      <c r="I18" s="43"/>
    </row>
    <row r="19" spans="1:9">
      <c r="A19" s="33" t="s">
        <v>205</v>
      </c>
      <c r="B19" s="45"/>
      <c r="C19" s="45"/>
      <c r="D19" s="45"/>
      <c r="E19" s="47"/>
      <c r="F19" s="45"/>
      <c r="G19" s="42"/>
      <c r="H19" s="42"/>
      <c r="I19" s="43"/>
    </row>
    <row r="20" spans="1:9">
      <c r="A20" s="33"/>
      <c r="B20" s="45"/>
      <c r="C20" s="45"/>
      <c r="D20" s="45"/>
      <c r="E20" s="47"/>
      <c r="F20" s="45"/>
      <c r="G20" s="42"/>
      <c r="H20" s="42"/>
      <c r="I20" s="43"/>
    </row>
    <row r="21" spans="1:9">
      <c r="A21" s="33" t="s">
        <v>206</v>
      </c>
      <c r="B21" s="45"/>
      <c r="C21" s="45"/>
      <c r="D21" s="45"/>
      <c r="E21" s="47"/>
      <c r="F21" s="48"/>
      <c r="G21" s="42"/>
      <c r="H21" s="42"/>
      <c r="I21" s="43"/>
    </row>
    <row r="22" spans="1:9">
      <c r="A22" s="35" t="s">
        <v>207</v>
      </c>
      <c r="B22" s="49"/>
      <c r="C22" s="49"/>
      <c r="D22" s="49"/>
      <c r="E22" s="50"/>
      <c r="F22" s="51"/>
      <c r="G22" s="42"/>
      <c r="H22" s="42"/>
      <c r="I22" s="43"/>
    </row>
    <row r="23" spans="1:9">
      <c r="A23" s="35" t="s">
        <v>208</v>
      </c>
      <c r="B23" s="49"/>
      <c r="C23" s="49"/>
      <c r="D23" s="49"/>
      <c r="E23" s="50"/>
      <c r="F23" s="51"/>
      <c r="G23" s="42"/>
      <c r="H23" s="42"/>
      <c r="I23" s="43"/>
    </row>
    <row r="24" spans="1:9">
      <c r="A24" s="35" t="s">
        <v>209</v>
      </c>
      <c r="B24" s="49"/>
      <c r="C24" s="49"/>
      <c r="D24" s="49"/>
      <c r="E24" s="50"/>
      <c r="F24" s="51"/>
      <c r="G24" s="42"/>
      <c r="H24" s="42"/>
      <c r="I24" s="43"/>
    </row>
    <row r="25" spans="1:9">
      <c r="A25" s="35" t="s">
        <v>210</v>
      </c>
      <c r="B25" s="49"/>
      <c r="C25" s="49"/>
      <c r="D25" s="49"/>
      <c r="E25" s="50"/>
      <c r="F25" s="51"/>
      <c r="G25" s="42"/>
      <c r="H25" s="42"/>
      <c r="I25" s="43"/>
    </row>
    <row r="26" spans="1:9">
      <c r="A26" s="33" t="s">
        <v>211</v>
      </c>
      <c r="B26" s="45"/>
      <c r="C26" s="45"/>
      <c r="D26" s="45"/>
      <c r="E26" s="47"/>
      <c r="F26" s="48"/>
      <c r="G26" s="42"/>
      <c r="H26" s="42"/>
      <c r="I26" s="43"/>
    </row>
    <row r="27" spans="1:9">
      <c r="B27" s="42"/>
      <c r="C27" s="42"/>
      <c r="D27" s="42"/>
      <c r="E27" s="43"/>
      <c r="F27" s="42"/>
      <c r="G27" s="42"/>
      <c r="H27" s="42"/>
      <c r="I27" s="43"/>
    </row>
    <row r="28" spans="1:9">
      <c r="A28" s="34" t="s">
        <v>212</v>
      </c>
      <c r="B28" s="52"/>
      <c r="C28" s="52"/>
      <c r="D28" s="52"/>
      <c r="E28" s="46"/>
      <c r="F28" s="44"/>
      <c r="G28" s="42"/>
      <c r="H28" s="42"/>
      <c r="I28" s="43"/>
    </row>
    <row r="29" spans="1:9">
      <c r="B29" s="42"/>
      <c r="C29" s="42"/>
      <c r="D29" s="42"/>
      <c r="E29" s="43"/>
      <c r="F29" s="42"/>
      <c r="G29" s="42"/>
      <c r="H29" s="42"/>
      <c r="I29" s="43"/>
    </row>
    <row r="30" spans="1:9">
      <c r="A30" s="33" t="s">
        <v>213</v>
      </c>
      <c r="B30" s="45"/>
      <c r="C30" s="45"/>
      <c r="D30" s="45"/>
      <c r="E30" s="47"/>
      <c r="F30" s="48"/>
      <c r="G30" s="42"/>
      <c r="H30" s="42"/>
      <c r="I30" s="43"/>
    </row>
    <row r="31" spans="1:9">
      <c r="A31" s="35" t="s">
        <v>214</v>
      </c>
      <c r="B31" s="49"/>
      <c r="C31" s="49"/>
      <c r="D31" s="49"/>
      <c r="E31" s="50"/>
      <c r="F31" s="51"/>
      <c r="G31" s="42"/>
      <c r="H31" s="42"/>
      <c r="I31" s="43"/>
    </row>
    <row r="32" spans="1:9">
      <c r="A32" s="35" t="s">
        <v>215</v>
      </c>
      <c r="B32" s="49"/>
      <c r="C32" s="49"/>
      <c r="D32" s="49"/>
      <c r="E32" s="50"/>
      <c r="F32" s="51"/>
      <c r="G32" s="42"/>
      <c r="H32" s="42"/>
      <c r="I32" s="43"/>
    </row>
    <row r="33" spans="1:9">
      <c r="A33" s="35" t="s">
        <v>216</v>
      </c>
      <c r="B33" s="49"/>
      <c r="C33" s="49"/>
      <c r="D33" s="49"/>
      <c r="E33" s="50"/>
      <c r="F33" s="51"/>
      <c r="G33" s="42"/>
      <c r="H33" s="42"/>
      <c r="I33" s="43"/>
    </row>
    <row r="34" spans="1:9">
      <c r="A34" s="33" t="s">
        <v>217</v>
      </c>
      <c r="B34" s="45"/>
      <c r="C34" s="45"/>
      <c r="D34" s="45"/>
      <c r="E34" s="47"/>
      <c r="F34" s="48"/>
      <c r="G34" s="42"/>
      <c r="H34" s="42"/>
      <c r="I34" s="43"/>
    </row>
    <row r="35" spans="1:9">
      <c r="B35" s="42"/>
      <c r="C35" s="42"/>
      <c r="D35" s="42"/>
      <c r="E35" s="43"/>
      <c r="F35" s="42"/>
      <c r="G35" s="42"/>
      <c r="H35" s="42"/>
      <c r="I35" s="43"/>
    </row>
    <row r="36" spans="1:9">
      <c r="B36" s="42"/>
      <c r="C36" s="42"/>
      <c r="D36" s="42"/>
      <c r="E36" s="43"/>
      <c r="F36" s="42"/>
      <c r="G36" s="42"/>
      <c r="H36" s="42"/>
      <c r="I36" s="43"/>
    </row>
    <row r="37" spans="1:9">
      <c r="A37" s="33" t="s">
        <v>146</v>
      </c>
      <c r="B37" s="45"/>
      <c r="C37" s="45"/>
      <c r="D37" s="45"/>
      <c r="E37" s="47"/>
      <c r="F37" s="48"/>
      <c r="G37" s="42"/>
      <c r="H37" s="42"/>
      <c r="I37" s="43"/>
    </row>
    <row r="38" spans="1:9">
      <c r="A38" s="35" t="s">
        <v>215</v>
      </c>
      <c r="B38" s="49"/>
      <c r="C38" s="49"/>
      <c r="D38" s="49"/>
      <c r="E38" s="50"/>
      <c r="F38" s="51"/>
      <c r="G38" s="42"/>
      <c r="H38" s="42"/>
      <c r="I38" s="43"/>
    </row>
    <row r="39" spans="1:9">
      <c r="A39" s="35" t="s">
        <v>216</v>
      </c>
      <c r="B39" s="49"/>
      <c r="C39" s="49"/>
      <c r="D39" s="49"/>
      <c r="E39" s="50"/>
      <c r="F39" s="51"/>
      <c r="G39" s="42"/>
      <c r="H39" s="42"/>
      <c r="I39" s="43"/>
    </row>
    <row r="40" spans="1:9">
      <c r="A40" s="33" t="s">
        <v>147</v>
      </c>
      <c r="B40" s="45"/>
      <c r="C40" s="45"/>
      <c r="D40" s="45"/>
      <c r="E40" s="47"/>
      <c r="F40" s="48"/>
      <c r="G40" s="42"/>
      <c r="H40" s="42"/>
      <c r="I40" s="43"/>
    </row>
  </sheetData>
  <printOptions gridLines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003"/>
  <sheetViews>
    <sheetView tabSelected="1" zoomScaleNormal="100" workbookViewId="0">
      <pane xSplit="10" ySplit="1" topLeftCell="K2" activePane="bottomRight" state="frozen"/>
      <selection activeCell="M12" sqref="M12"/>
      <selection pane="topRight" activeCell="M12" sqref="M12"/>
      <selection pane="bottomLeft" activeCell="M12" sqref="M12"/>
      <selection pane="bottomRight" activeCell="W17" sqref="W17"/>
    </sheetView>
  </sheetViews>
  <sheetFormatPr defaultColWidth="15.140625" defaultRowHeight="15" customHeight="1"/>
  <cols>
    <col min="1" max="1" width="9.42578125" style="4" customWidth="1"/>
    <col min="2" max="2" width="25.140625" style="4" customWidth="1"/>
    <col min="3" max="3" width="12.7109375" style="4" hidden="1" customWidth="1"/>
    <col min="4" max="4" width="12.140625" style="4" hidden="1" customWidth="1"/>
    <col min="5" max="5" width="11.5703125" style="4" hidden="1" customWidth="1"/>
    <col min="6" max="6" width="0.85546875" style="4" hidden="1" customWidth="1"/>
    <col min="7" max="7" width="12.28515625" style="4" hidden="1" customWidth="1"/>
    <col min="8" max="8" width="12.140625" style="4" hidden="1" customWidth="1"/>
    <col min="9" max="9" width="13.42578125" style="4" hidden="1" customWidth="1"/>
    <col min="10" max="10" width="0.85546875" style="4" hidden="1" customWidth="1"/>
    <col min="11" max="11" width="14.85546875" style="4" hidden="1" customWidth="1"/>
    <col min="12" max="12" width="13.5703125" style="4" hidden="1" customWidth="1"/>
    <col min="13" max="13" width="14.28515625" style="4" hidden="1" customWidth="1"/>
    <col min="14" max="14" width="1.28515625" style="4" customWidth="1"/>
    <col min="15" max="15" width="15.28515625" style="4" customWidth="1"/>
    <col min="16" max="17" width="16.5703125" style="4" hidden="1" customWidth="1"/>
    <col min="18" max="18" width="29.28515625" style="4" customWidth="1"/>
    <col min="19" max="26" width="7.5703125" style="4" customWidth="1"/>
    <col min="27" max="16384" width="15.140625" style="4"/>
  </cols>
  <sheetData>
    <row r="1" spans="1:26" ht="49.5" customHeight="1">
      <c r="A1" s="8" t="s">
        <v>93</v>
      </c>
      <c r="B1" s="3"/>
      <c r="C1" s="6" t="s">
        <v>83</v>
      </c>
      <c r="D1" s="6" t="s">
        <v>84</v>
      </c>
      <c r="E1" s="9" t="s">
        <v>0</v>
      </c>
      <c r="F1" s="21"/>
      <c r="G1" s="6" t="s">
        <v>85</v>
      </c>
      <c r="H1" s="6" t="s">
        <v>86</v>
      </c>
      <c r="I1" s="9" t="s">
        <v>0</v>
      </c>
      <c r="J1" s="21"/>
      <c r="K1" s="6" t="s">
        <v>148</v>
      </c>
      <c r="L1" s="6" t="s">
        <v>114</v>
      </c>
      <c r="M1" s="6" t="s">
        <v>0</v>
      </c>
      <c r="N1" s="15"/>
      <c r="O1" s="29" t="s">
        <v>194</v>
      </c>
      <c r="P1" s="5" t="s">
        <v>95</v>
      </c>
      <c r="Q1" s="5" t="s">
        <v>96</v>
      </c>
      <c r="R1" s="10" t="s">
        <v>1</v>
      </c>
      <c r="S1" s="3"/>
      <c r="T1" s="3"/>
      <c r="U1" s="3"/>
      <c r="V1" s="3"/>
      <c r="W1" s="3"/>
      <c r="X1" s="3"/>
      <c r="Y1" s="3"/>
      <c r="Z1" s="3"/>
    </row>
    <row r="2" spans="1:26" ht="12.75">
      <c r="B2" s="3" t="s">
        <v>2</v>
      </c>
      <c r="C2" s="3"/>
      <c r="D2" s="3"/>
      <c r="E2" s="3"/>
      <c r="F2" s="21"/>
      <c r="G2" s="2"/>
      <c r="H2" s="2"/>
      <c r="I2" s="2"/>
      <c r="J2" s="22"/>
      <c r="K2" s="2"/>
      <c r="L2" s="2"/>
      <c r="M2" s="2"/>
      <c r="N2" s="16"/>
      <c r="O2" s="2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2.75">
      <c r="B3" s="2" t="s">
        <v>3</v>
      </c>
      <c r="C3" s="2">
        <v>683252</v>
      </c>
      <c r="D3" s="2">
        <v>695414</v>
      </c>
      <c r="E3" s="2">
        <f t="shared" ref="E3:E9" si="0">C3-D3</f>
        <v>-12162</v>
      </c>
      <c r="F3" s="22"/>
      <c r="G3" s="2">
        <v>716276.42</v>
      </c>
      <c r="H3" s="1">
        <v>715715</v>
      </c>
      <c r="I3" s="1">
        <f t="shared" ref="I3:I9" si="1">G3-H3</f>
        <v>561.42000000004191</v>
      </c>
      <c r="J3" s="22"/>
      <c r="K3" s="1">
        <v>727020.57</v>
      </c>
      <c r="L3" s="1">
        <v>731422</v>
      </c>
      <c r="M3" s="1">
        <f>K3-L3</f>
        <v>-4401.4300000000512</v>
      </c>
      <c r="N3" s="16"/>
      <c r="O3" s="27">
        <f>(K3)+(K3*2%)</f>
        <v>741560.98139999993</v>
      </c>
      <c r="P3" s="7">
        <f>(K3)+(K3*3%)</f>
        <v>748831.18709999998</v>
      </c>
      <c r="Q3" s="7">
        <f>(K3)+(K3*5%)</f>
        <v>763371.59849999996</v>
      </c>
      <c r="R3" s="7"/>
      <c r="S3" s="7"/>
      <c r="T3" s="7"/>
      <c r="U3" s="7"/>
      <c r="V3" s="7"/>
      <c r="W3" s="7"/>
      <c r="X3" s="7"/>
      <c r="Y3" s="7"/>
      <c r="Z3" s="7"/>
    </row>
    <row r="4" spans="1:26" ht="12.75">
      <c r="B4" s="2" t="s">
        <v>4</v>
      </c>
      <c r="C4" s="2">
        <v>1300</v>
      </c>
      <c r="D4" s="2">
        <v>1300</v>
      </c>
      <c r="E4" s="2">
        <f t="shared" si="0"/>
        <v>0</v>
      </c>
      <c r="F4" s="22"/>
      <c r="G4" s="2">
        <v>1300</v>
      </c>
      <c r="H4" s="1">
        <v>1300</v>
      </c>
      <c r="I4" s="1">
        <f t="shared" si="1"/>
        <v>0</v>
      </c>
      <c r="J4" s="22"/>
      <c r="K4" s="1">
        <v>1300</v>
      </c>
      <c r="L4" s="1">
        <v>1300</v>
      </c>
      <c r="M4" s="1">
        <f t="shared" ref="M4:M9" si="2">K4-L4</f>
        <v>0</v>
      </c>
      <c r="N4" s="16"/>
      <c r="O4" s="27">
        <v>1300</v>
      </c>
      <c r="P4" s="7">
        <v>1300</v>
      </c>
      <c r="Q4" s="7">
        <v>1300</v>
      </c>
      <c r="R4" s="7"/>
      <c r="S4" s="7"/>
      <c r="T4" s="7"/>
      <c r="U4" s="7"/>
      <c r="V4" s="7"/>
      <c r="W4" s="7"/>
      <c r="X4" s="7"/>
      <c r="Y4" s="7"/>
      <c r="Z4" s="7"/>
    </row>
    <row r="5" spans="1:26" ht="12.75">
      <c r="B5" s="2" t="s">
        <v>5</v>
      </c>
      <c r="C5" s="2">
        <v>500</v>
      </c>
      <c r="D5" s="2">
        <v>300</v>
      </c>
      <c r="E5" s="2">
        <f t="shared" si="0"/>
        <v>200</v>
      </c>
      <c r="F5" s="22"/>
      <c r="G5" s="2">
        <v>500</v>
      </c>
      <c r="H5" s="1">
        <v>700</v>
      </c>
      <c r="I5" s="1">
        <f t="shared" si="1"/>
        <v>-200</v>
      </c>
      <c r="J5" s="22"/>
      <c r="K5" s="1">
        <v>500</v>
      </c>
      <c r="L5" s="1">
        <v>350</v>
      </c>
      <c r="M5" s="1">
        <f t="shared" si="2"/>
        <v>150</v>
      </c>
      <c r="N5" s="16"/>
      <c r="O5" s="27">
        <v>500</v>
      </c>
      <c r="P5" s="7">
        <v>500</v>
      </c>
      <c r="Q5" s="7">
        <v>500</v>
      </c>
      <c r="R5" s="7"/>
      <c r="S5" s="7"/>
      <c r="T5" s="7"/>
      <c r="U5" s="7"/>
      <c r="V5" s="7"/>
      <c r="W5" s="7"/>
      <c r="X5" s="7"/>
      <c r="Y5" s="7"/>
      <c r="Z5" s="7"/>
    </row>
    <row r="6" spans="1:26" ht="12.75">
      <c r="B6" s="2" t="s">
        <v>6</v>
      </c>
      <c r="C6" s="2">
        <v>100</v>
      </c>
      <c r="D6" s="2">
        <v>210</v>
      </c>
      <c r="E6" s="2">
        <f t="shared" si="0"/>
        <v>-110</v>
      </c>
      <c r="F6" s="22"/>
      <c r="G6" s="2">
        <v>100</v>
      </c>
      <c r="H6" s="1">
        <v>60</v>
      </c>
      <c r="I6" s="1">
        <f t="shared" si="1"/>
        <v>40</v>
      </c>
      <c r="J6" s="22"/>
      <c r="K6" s="1">
        <v>100</v>
      </c>
      <c r="L6" s="1">
        <v>240</v>
      </c>
      <c r="M6" s="1">
        <f t="shared" si="2"/>
        <v>-140</v>
      </c>
      <c r="N6" s="16"/>
      <c r="O6" s="27">
        <v>100</v>
      </c>
      <c r="P6" s="7">
        <v>100</v>
      </c>
      <c r="Q6" s="7">
        <v>100</v>
      </c>
      <c r="R6" s="7"/>
      <c r="S6" s="7"/>
      <c r="T6" s="7"/>
      <c r="U6" s="7"/>
      <c r="V6" s="7"/>
      <c r="W6" s="7"/>
      <c r="X6" s="7"/>
      <c r="Y6" s="7"/>
      <c r="Z6" s="7"/>
    </row>
    <row r="7" spans="1:26" ht="12.75">
      <c r="B7" s="2" t="s">
        <v>7</v>
      </c>
      <c r="C7" s="2">
        <v>5000</v>
      </c>
      <c r="D7" s="2">
        <v>4563</v>
      </c>
      <c r="E7" s="2">
        <f t="shared" si="0"/>
        <v>437</v>
      </c>
      <c r="F7" s="22"/>
      <c r="G7" s="2">
        <v>5000</v>
      </c>
      <c r="H7" s="1">
        <v>3589</v>
      </c>
      <c r="I7" s="1">
        <f t="shared" si="1"/>
        <v>1411</v>
      </c>
      <c r="J7" s="22"/>
      <c r="K7" s="1">
        <v>5000</v>
      </c>
      <c r="L7" s="1">
        <v>7126</v>
      </c>
      <c r="M7" s="1">
        <f t="shared" si="2"/>
        <v>-2126</v>
      </c>
      <c r="N7" s="16"/>
      <c r="O7" s="27">
        <v>5000</v>
      </c>
      <c r="P7" s="7">
        <v>5000</v>
      </c>
      <c r="Q7" s="7">
        <v>5000</v>
      </c>
      <c r="R7" s="7"/>
      <c r="S7" s="7"/>
      <c r="T7" s="7"/>
      <c r="U7" s="7"/>
      <c r="V7" s="7"/>
      <c r="W7" s="7"/>
      <c r="X7" s="7"/>
      <c r="Y7" s="7"/>
      <c r="Z7" s="7"/>
    </row>
    <row r="8" spans="1:26" ht="12.75">
      <c r="B8" s="2" t="s">
        <v>8</v>
      </c>
      <c r="C8" s="2">
        <v>500</v>
      </c>
      <c r="D8" s="2">
        <v>262</v>
      </c>
      <c r="E8" s="2">
        <f t="shared" si="0"/>
        <v>238</v>
      </c>
      <c r="F8" s="22"/>
      <c r="G8" s="2">
        <v>500</v>
      </c>
      <c r="H8" s="1">
        <v>274</v>
      </c>
      <c r="I8" s="1">
        <f t="shared" si="1"/>
        <v>226</v>
      </c>
      <c r="J8" s="22"/>
      <c r="K8" s="1">
        <v>500</v>
      </c>
      <c r="L8" s="1">
        <v>322</v>
      </c>
      <c r="M8" s="1">
        <f t="shared" si="2"/>
        <v>178</v>
      </c>
      <c r="N8" s="16"/>
      <c r="O8" s="27">
        <v>500</v>
      </c>
      <c r="P8" s="7">
        <v>500</v>
      </c>
      <c r="Q8" s="7">
        <v>500</v>
      </c>
      <c r="R8" s="7"/>
      <c r="S8" s="7"/>
      <c r="T8" s="7"/>
      <c r="U8" s="7"/>
      <c r="V8" s="7"/>
      <c r="W8" s="7"/>
      <c r="X8" s="7"/>
      <c r="Y8" s="7"/>
      <c r="Z8" s="7"/>
    </row>
    <row r="9" spans="1:26" ht="12.75">
      <c r="B9" s="2" t="s">
        <v>9</v>
      </c>
      <c r="C9" s="2">
        <v>6184</v>
      </c>
      <c r="D9" s="2">
        <v>6184</v>
      </c>
      <c r="E9" s="2">
        <f t="shared" si="0"/>
        <v>0</v>
      </c>
      <c r="F9" s="22"/>
      <c r="G9" s="2">
        <v>6184</v>
      </c>
      <c r="H9" s="1">
        <v>6184</v>
      </c>
      <c r="I9" s="1">
        <f t="shared" si="1"/>
        <v>0</v>
      </c>
      <c r="J9" s="22"/>
      <c r="K9" s="1">
        <v>6184</v>
      </c>
      <c r="L9" s="1">
        <v>6184</v>
      </c>
      <c r="M9" s="1">
        <f t="shared" si="2"/>
        <v>0</v>
      </c>
      <c r="N9" s="16"/>
      <c r="O9" s="27">
        <v>6184</v>
      </c>
      <c r="P9" s="7">
        <v>6184</v>
      </c>
      <c r="Q9" s="7">
        <v>6184</v>
      </c>
      <c r="R9" s="7"/>
      <c r="S9" s="7"/>
      <c r="T9" s="7"/>
      <c r="U9" s="7"/>
      <c r="V9" s="7"/>
      <c r="W9" s="7"/>
      <c r="X9" s="7"/>
      <c r="Y9" s="7"/>
      <c r="Z9" s="7"/>
    </row>
    <row r="10" spans="1:26" ht="12.75">
      <c r="B10" s="2"/>
      <c r="C10" s="2"/>
      <c r="D10" s="2"/>
      <c r="E10" s="2"/>
      <c r="F10" s="22"/>
      <c r="G10" s="2"/>
      <c r="H10" s="2"/>
      <c r="I10" s="2"/>
      <c r="J10" s="22"/>
      <c r="K10" s="2"/>
      <c r="L10" s="2"/>
      <c r="M10" s="2"/>
      <c r="N10" s="16"/>
      <c r="O10" s="2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>
      <c r="B11" s="3" t="s">
        <v>10</v>
      </c>
      <c r="C11" s="3">
        <f>SUM(C3:C9)</f>
        <v>696836</v>
      </c>
      <c r="D11" s="3">
        <f>SUM(D3:D10)</f>
        <v>708233</v>
      </c>
      <c r="E11" s="3">
        <f>D11-C11</f>
        <v>11397</v>
      </c>
      <c r="F11" s="21"/>
      <c r="G11" s="3">
        <v>729860.42</v>
      </c>
      <c r="H11" s="9">
        <f>SUM(H3:H9)</f>
        <v>727822</v>
      </c>
      <c r="I11" s="9">
        <f>G11-H11</f>
        <v>2038.4200000000419</v>
      </c>
      <c r="J11" s="22"/>
      <c r="K11" s="3">
        <f>SUM(K3:K10)</f>
        <v>740604.57</v>
      </c>
      <c r="L11" s="3">
        <f>SUM(L3:L10)</f>
        <v>746944</v>
      </c>
      <c r="M11" s="3">
        <f>K11-L11</f>
        <v>-6339.4300000000512</v>
      </c>
      <c r="N11" s="16"/>
      <c r="O11" s="30">
        <f>SUM(O3:O10)</f>
        <v>755144.98139999993</v>
      </c>
      <c r="P11" s="11">
        <f>SUM(P3:P10)</f>
        <v>762415.18709999998</v>
      </c>
      <c r="Q11" s="11">
        <f>SUM(Q3:Q10)</f>
        <v>776955.59849999996</v>
      </c>
      <c r="R11" s="7"/>
      <c r="S11" s="7"/>
      <c r="T11" s="7"/>
      <c r="U11" s="7"/>
      <c r="V11" s="7"/>
      <c r="W11" s="7"/>
      <c r="X11" s="7"/>
      <c r="Y11" s="7"/>
      <c r="Z11" s="7"/>
    </row>
    <row r="12" spans="1:26" ht="12.75">
      <c r="B12" s="2"/>
      <c r="C12" s="2"/>
      <c r="D12" s="2"/>
      <c r="E12" s="2"/>
      <c r="F12" s="22"/>
      <c r="G12" s="2"/>
      <c r="H12" s="2"/>
      <c r="I12" s="2"/>
      <c r="J12" s="22"/>
      <c r="K12" s="2"/>
      <c r="L12" s="2"/>
      <c r="M12" s="2"/>
      <c r="N12" s="16"/>
      <c r="O12" s="2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>
      <c r="B13" s="3" t="s">
        <v>11</v>
      </c>
      <c r="C13" s="3"/>
      <c r="D13" s="3"/>
      <c r="E13" s="3"/>
      <c r="F13" s="21"/>
      <c r="G13" s="2"/>
      <c r="H13" s="2"/>
      <c r="I13" s="2"/>
      <c r="J13" s="22"/>
      <c r="K13" s="2"/>
      <c r="L13" s="2"/>
      <c r="M13" s="2"/>
      <c r="N13" s="16"/>
      <c r="O13" s="2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>
      <c r="B14" s="2"/>
      <c r="C14" s="2"/>
      <c r="D14" s="2"/>
      <c r="E14" s="2"/>
      <c r="F14" s="22"/>
      <c r="G14" s="2"/>
      <c r="H14" s="2"/>
      <c r="I14" s="2"/>
      <c r="J14" s="22"/>
      <c r="K14" s="2"/>
      <c r="L14" s="2"/>
      <c r="M14" s="2"/>
      <c r="N14" s="16"/>
      <c r="O14" s="2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>
      <c r="B15" s="3" t="s">
        <v>12</v>
      </c>
      <c r="C15" s="3"/>
      <c r="D15" s="3"/>
      <c r="E15" s="3"/>
      <c r="F15" s="21"/>
      <c r="G15" s="2"/>
      <c r="H15" s="2"/>
      <c r="I15" s="2"/>
      <c r="J15" s="22"/>
      <c r="K15" s="2"/>
      <c r="L15" s="2"/>
      <c r="M15" s="2"/>
      <c r="N15" s="16"/>
      <c r="O15" s="2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>
      <c r="A16" s="4">
        <v>61020</v>
      </c>
      <c r="B16" s="2" t="s">
        <v>13</v>
      </c>
      <c r="C16" s="2">
        <v>173000</v>
      </c>
      <c r="D16" s="2">
        <v>172905</v>
      </c>
      <c r="E16" s="2">
        <f t="shared" ref="E16:E28" si="3">C16-D16</f>
        <v>95</v>
      </c>
      <c r="F16" s="22"/>
      <c r="G16" s="2">
        <v>173000</v>
      </c>
      <c r="H16" s="1">
        <v>172905</v>
      </c>
      <c r="I16" s="1">
        <f t="shared" ref="I16:I28" si="4">G16-H16</f>
        <v>95</v>
      </c>
      <c r="J16" s="22"/>
      <c r="K16" s="2">
        <v>173000</v>
      </c>
      <c r="L16" s="2">
        <v>172905</v>
      </c>
      <c r="M16" s="2">
        <f>K16-L16</f>
        <v>95</v>
      </c>
      <c r="N16" s="16"/>
      <c r="O16" s="31">
        <v>173000</v>
      </c>
      <c r="P16" s="2">
        <v>173000</v>
      </c>
      <c r="Q16" s="2">
        <v>173000</v>
      </c>
      <c r="R16" s="7"/>
      <c r="S16" s="7"/>
      <c r="T16" s="7"/>
      <c r="U16" s="7"/>
      <c r="V16" s="7"/>
      <c r="W16" s="7"/>
      <c r="X16" s="7"/>
      <c r="Y16" s="7"/>
      <c r="Z16" s="7"/>
    </row>
    <row r="17" spans="1:26" ht="12.75">
      <c r="A17" s="4">
        <v>61050</v>
      </c>
      <c r="B17" s="2" t="s">
        <v>14</v>
      </c>
      <c r="C17" s="2">
        <v>67000</v>
      </c>
      <c r="D17" s="2">
        <v>65197</v>
      </c>
      <c r="E17" s="2">
        <f t="shared" si="3"/>
        <v>1803</v>
      </c>
      <c r="F17" s="22"/>
      <c r="G17" s="2">
        <v>73700</v>
      </c>
      <c r="H17" s="1">
        <v>75505</v>
      </c>
      <c r="I17" s="1">
        <f t="shared" si="4"/>
        <v>-1805</v>
      </c>
      <c r="J17" s="22"/>
      <c r="K17" s="1">
        <v>76000</v>
      </c>
      <c r="L17" s="1">
        <v>75847</v>
      </c>
      <c r="M17" s="2">
        <f t="shared" ref="M17:M28" si="5">K17-L17</f>
        <v>153</v>
      </c>
      <c r="N17" s="16"/>
      <c r="O17" s="32">
        <v>76000</v>
      </c>
      <c r="P17" s="1">
        <v>76000</v>
      </c>
      <c r="Q17" s="1">
        <v>76000</v>
      </c>
      <c r="R17" s="7"/>
      <c r="S17" s="7"/>
      <c r="T17" s="7"/>
      <c r="U17" s="7"/>
      <c r="V17" s="7"/>
      <c r="W17" s="7"/>
      <c r="X17" s="7"/>
      <c r="Y17" s="7"/>
      <c r="Z17" s="7"/>
    </row>
    <row r="18" spans="1:26" ht="12.75">
      <c r="A18" s="4">
        <v>61025</v>
      </c>
      <c r="B18" s="2" t="s">
        <v>15</v>
      </c>
      <c r="C18" s="2">
        <v>17000</v>
      </c>
      <c r="D18" s="2">
        <v>16365</v>
      </c>
      <c r="E18" s="2">
        <f t="shared" si="3"/>
        <v>635</v>
      </c>
      <c r="F18" s="22"/>
      <c r="G18" s="2">
        <v>17000</v>
      </c>
      <c r="H18" s="1">
        <v>17000</v>
      </c>
      <c r="I18" s="1">
        <f t="shared" si="4"/>
        <v>0</v>
      </c>
      <c r="J18" s="22"/>
      <c r="K18" s="2">
        <v>17000</v>
      </c>
      <c r="L18" s="2">
        <v>17000</v>
      </c>
      <c r="M18" s="2">
        <f t="shared" si="5"/>
        <v>0</v>
      </c>
      <c r="N18" s="16"/>
      <c r="O18" s="31">
        <v>17000</v>
      </c>
      <c r="P18" s="2">
        <v>17000</v>
      </c>
      <c r="Q18" s="2">
        <v>17000</v>
      </c>
      <c r="R18" s="7"/>
      <c r="S18" s="7"/>
      <c r="T18" s="7"/>
      <c r="U18" s="7"/>
      <c r="V18" s="7"/>
      <c r="W18" s="7"/>
      <c r="X18" s="7"/>
      <c r="Y18" s="7"/>
      <c r="Z18" s="7"/>
    </row>
    <row r="19" spans="1:26" ht="12.75">
      <c r="A19" s="4">
        <v>61040</v>
      </c>
      <c r="B19" s="2" t="s">
        <v>16</v>
      </c>
      <c r="C19" s="2">
        <v>6000</v>
      </c>
      <c r="D19" s="2">
        <v>5664</v>
      </c>
      <c r="E19" s="2">
        <f t="shared" si="3"/>
        <v>336</v>
      </c>
      <c r="F19" s="22"/>
      <c r="G19" s="2">
        <v>6000</v>
      </c>
      <c r="H19" s="1">
        <v>6000</v>
      </c>
      <c r="I19" s="1">
        <f t="shared" si="4"/>
        <v>0</v>
      </c>
      <c r="J19" s="22"/>
      <c r="K19" s="2">
        <v>6000</v>
      </c>
      <c r="L19" s="2">
        <v>6000</v>
      </c>
      <c r="M19" s="2">
        <f t="shared" si="5"/>
        <v>0</v>
      </c>
      <c r="N19" s="16"/>
      <c r="O19" s="31">
        <v>6000</v>
      </c>
      <c r="P19" s="2">
        <v>6000</v>
      </c>
      <c r="Q19" s="2">
        <v>6000</v>
      </c>
      <c r="R19" s="7"/>
      <c r="S19" s="7"/>
      <c r="T19" s="7"/>
      <c r="U19" s="7"/>
      <c r="V19" s="7"/>
      <c r="W19" s="7"/>
      <c r="X19" s="7"/>
      <c r="Y19" s="7"/>
      <c r="Z19" s="7"/>
    </row>
    <row r="20" spans="1:26" ht="12.75">
      <c r="A20" s="4">
        <v>61045</v>
      </c>
      <c r="B20" s="2" t="s">
        <v>17</v>
      </c>
      <c r="C20" s="2">
        <v>3504</v>
      </c>
      <c r="D20" s="2">
        <v>3504</v>
      </c>
      <c r="E20" s="2">
        <f t="shared" si="3"/>
        <v>0</v>
      </c>
      <c r="F20" s="22"/>
      <c r="G20" s="2">
        <v>3504</v>
      </c>
      <c r="H20" s="1">
        <v>3504</v>
      </c>
      <c r="I20" s="1">
        <f t="shared" si="4"/>
        <v>0</v>
      </c>
      <c r="J20" s="22"/>
      <c r="K20" s="2">
        <v>3504</v>
      </c>
      <c r="L20" s="2">
        <v>3504</v>
      </c>
      <c r="M20" s="2">
        <f t="shared" si="5"/>
        <v>0</v>
      </c>
      <c r="N20" s="16"/>
      <c r="O20" s="31">
        <v>3504</v>
      </c>
      <c r="P20" s="2">
        <v>3504</v>
      </c>
      <c r="Q20" s="2">
        <v>3504</v>
      </c>
      <c r="R20" s="7"/>
      <c r="S20" s="7"/>
      <c r="T20" s="7"/>
      <c r="U20" s="7"/>
      <c r="V20" s="7"/>
      <c r="W20" s="7"/>
      <c r="X20" s="7"/>
      <c r="Y20" s="7"/>
      <c r="Z20" s="7"/>
    </row>
    <row r="21" spans="1:26" ht="12.75">
      <c r="A21" s="4">
        <v>61035</v>
      </c>
      <c r="B21" s="2" t="s">
        <v>18</v>
      </c>
      <c r="C21" s="2">
        <v>23000</v>
      </c>
      <c r="D21" s="2">
        <v>18285</v>
      </c>
      <c r="E21" s="2">
        <f t="shared" si="3"/>
        <v>4715</v>
      </c>
      <c r="F21" s="22"/>
      <c r="G21" s="2">
        <v>27000</v>
      </c>
      <c r="H21" s="1">
        <v>24134</v>
      </c>
      <c r="I21" s="1">
        <f t="shared" si="4"/>
        <v>2866</v>
      </c>
      <c r="J21" s="22"/>
      <c r="K21" s="2">
        <v>27000</v>
      </c>
      <c r="L21" s="2">
        <v>25036</v>
      </c>
      <c r="M21" s="2">
        <f t="shared" si="5"/>
        <v>1964</v>
      </c>
      <c r="N21" s="16"/>
      <c r="O21" s="31">
        <v>27000</v>
      </c>
      <c r="P21" s="2">
        <v>27000</v>
      </c>
      <c r="Q21" s="2">
        <v>27000</v>
      </c>
      <c r="R21" s="7"/>
      <c r="S21" s="7"/>
      <c r="T21" s="7"/>
      <c r="U21" s="7"/>
      <c r="V21" s="7"/>
      <c r="W21" s="7"/>
      <c r="X21" s="7"/>
      <c r="Y21" s="7"/>
      <c r="Z21" s="7"/>
    </row>
    <row r="22" spans="1:26" ht="12.75">
      <c r="A22" s="4">
        <v>61030</v>
      </c>
      <c r="B22" s="2" t="s">
        <v>19</v>
      </c>
      <c r="C22" s="2">
        <v>4000</v>
      </c>
      <c r="D22" s="2">
        <v>3831</v>
      </c>
      <c r="E22" s="2">
        <f t="shared" si="3"/>
        <v>169</v>
      </c>
      <c r="F22" s="22"/>
      <c r="G22" s="2">
        <v>4000</v>
      </c>
      <c r="H22" s="1">
        <v>3590</v>
      </c>
      <c r="I22" s="1">
        <f t="shared" si="4"/>
        <v>410</v>
      </c>
      <c r="J22" s="22"/>
      <c r="K22" s="2">
        <v>4000</v>
      </c>
      <c r="L22" s="2">
        <v>3836</v>
      </c>
      <c r="M22" s="2">
        <f t="shared" si="5"/>
        <v>164</v>
      </c>
      <c r="N22" s="16"/>
      <c r="O22" s="31">
        <v>4000</v>
      </c>
      <c r="P22" s="2">
        <v>4000</v>
      </c>
      <c r="Q22" s="2">
        <v>4000</v>
      </c>
      <c r="R22" s="7"/>
      <c r="S22" s="7"/>
      <c r="T22" s="7"/>
      <c r="U22" s="7"/>
      <c r="V22" s="7"/>
      <c r="W22" s="7"/>
      <c r="X22" s="7"/>
      <c r="Y22" s="7"/>
      <c r="Z22" s="7"/>
    </row>
    <row r="23" spans="1:26" ht="12.75">
      <c r="A23" s="4">
        <v>61055</v>
      </c>
      <c r="B23" s="2" t="s">
        <v>20</v>
      </c>
      <c r="C23" s="2">
        <v>35000</v>
      </c>
      <c r="D23" s="2">
        <v>37680</v>
      </c>
      <c r="E23" s="2">
        <f t="shared" si="3"/>
        <v>-2680</v>
      </c>
      <c r="F23" s="22"/>
      <c r="G23" s="2">
        <v>35000</v>
      </c>
      <c r="H23" s="1">
        <v>42885</v>
      </c>
      <c r="I23" s="1">
        <f t="shared" si="4"/>
        <v>-7885</v>
      </c>
      <c r="J23" s="22"/>
      <c r="K23" s="1">
        <v>43000</v>
      </c>
      <c r="L23" s="1">
        <v>47123</v>
      </c>
      <c r="M23" s="2">
        <f t="shared" si="5"/>
        <v>-4123</v>
      </c>
      <c r="N23" s="16"/>
      <c r="O23" s="32">
        <v>45000</v>
      </c>
      <c r="P23" s="1">
        <v>45000</v>
      </c>
      <c r="Q23" s="1">
        <v>45000</v>
      </c>
      <c r="R23" s="7"/>
      <c r="S23" s="7"/>
      <c r="T23" s="7"/>
      <c r="U23" s="7"/>
      <c r="V23" s="7"/>
      <c r="W23" s="7"/>
      <c r="X23" s="7"/>
      <c r="Y23" s="7"/>
      <c r="Z23" s="7"/>
    </row>
    <row r="24" spans="1:26" ht="12.75">
      <c r="A24" s="4">
        <v>61060</v>
      </c>
      <c r="B24" s="2" t="s">
        <v>21</v>
      </c>
      <c r="C24" s="2">
        <v>3000</v>
      </c>
      <c r="D24" s="2">
        <v>2683</v>
      </c>
      <c r="E24" s="2">
        <f t="shared" si="3"/>
        <v>317</v>
      </c>
      <c r="F24" s="22"/>
      <c r="G24" s="2">
        <v>3000</v>
      </c>
      <c r="H24" s="1">
        <v>2698</v>
      </c>
      <c r="I24" s="1">
        <f t="shared" si="4"/>
        <v>302</v>
      </c>
      <c r="J24" s="22"/>
      <c r="K24" s="2">
        <v>3000</v>
      </c>
      <c r="L24" s="2">
        <v>2805</v>
      </c>
      <c r="M24" s="2">
        <f t="shared" si="5"/>
        <v>195</v>
      </c>
      <c r="N24" s="16"/>
      <c r="O24" s="31">
        <v>3000</v>
      </c>
      <c r="P24" s="2">
        <v>3000</v>
      </c>
      <c r="Q24" s="2">
        <v>3000</v>
      </c>
      <c r="R24" s="7"/>
      <c r="S24" s="7"/>
      <c r="T24" s="7"/>
      <c r="U24" s="7"/>
      <c r="V24" s="7"/>
      <c r="W24" s="7"/>
      <c r="X24" s="7"/>
      <c r="Y24" s="7"/>
      <c r="Z24" s="7"/>
    </row>
    <row r="25" spans="1:26" ht="12.75">
      <c r="A25" s="4">
        <v>61070</v>
      </c>
      <c r="B25" s="2" t="s">
        <v>103</v>
      </c>
      <c r="C25" s="2">
        <v>4500</v>
      </c>
      <c r="D25" s="2">
        <v>4114</v>
      </c>
      <c r="E25" s="2">
        <f t="shared" si="3"/>
        <v>386</v>
      </c>
      <c r="F25" s="22"/>
      <c r="G25" s="2">
        <v>4000</v>
      </c>
      <c r="H25" s="1">
        <v>4114</v>
      </c>
      <c r="I25" s="1">
        <f t="shared" si="4"/>
        <v>-114</v>
      </c>
      <c r="J25" s="22"/>
      <c r="K25" s="1">
        <v>4200</v>
      </c>
      <c r="L25" s="1">
        <v>6206</v>
      </c>
      <c r="M25" s="2">
        <f t="shared" si="5"/>
        <v>-2006</v>
      </c>
      <c r="N25" s="16"/>
      <c r="O25" s="32">
        <v>7800</v>
      </c>
      <c r="P25" s="1">
        <v>7800</v>
      </c>
      <c r="Q25" s="1">
        <v>7800</v>
      </c>
      <c r="R25" s="7" t="s">
        <v>104</v>
      </c>
      <c r="S25" s="7"/>
      <c r="T25" s="7"/>
      <c r="U25" s="7"/>
      <c r="V25" s="7"/>
      <c r="W25" s="7"/>
      <c r="X25" s="7"/>
      <c r="Y25" s="7"/>
      <c r="Z25" s="7"/>
    </row>
    <row r="26" spans="1:26" ht="12.75">
      <c r="A26" s="4">
        <v>61015</v>
      </c>
      <c r="B26" s="2" t="s">
        <v>22</v>
      </c>
      <c r="C26" s="2">
        <v>500</v>
      </c>
      <c r="D26" s="2">
        <v>0</v>
      </c>
      <c r="E26" s="2">
        <f t="shared" si="3"/>
        <v>500</v>
      </c>
      <c r="F26" s="22"/>
      <c r="G26" s="2">
        <v>500</v>
      </c>
      <c r="H26" s="1">
        <v>0</v>
      </c>
      <c r="I26" s="1">
        <f t="shared" si="4"/>
        <v>500</v>
      </c>
      <c r="J26" s="22"/>
      <c r="K26" s="2">
        <v>500</v>
      </c>
      <c r="L26" s="2">
        <v>0</v>
      </c>
      <c r="M26" s="2">
        <f t="shared" si="5"/>
        <v>500</v>
      </c>
      <c r="N26" s="16"/>
      <c r="O26" s="31">
        <v>500</v>
      </c>
      <c r="P26" s="2">
        <v>500</v>
      </c>
      <c r="Q26" s="2">
        <v>500</v>
      </c>
      <c r="R26" s="7"/>
      <c r="S26" s="7"/>
      <c r="T26" s="7"/>
      <c r="U26" s="7"/>
      <c r="V26" s="7"/>
      <c r="W26" s="7"/>
      <c r="X26" s="7"/>
      <c r="Y26" s="7"/>
      <c r="Z26" s="7"/>
    </row>
    <row r="27" spans="1:26" ht="12.75">
      <c r="A27" s="4">
        <v>61065</v>
      </c>
      <c r="B27" s="2" t="s">
        <v>23</v>
      </c>
      <c r="C27" s="2">
        <v>500</v>
      </c>
      <c r="D27" s="2">
        <v>245</v>
      </c>
      <c r="E27" s="2">
        <f t="shared" si="3"/>
        <v>255</v>
      </c>
      <c r="F27" s="22"/>
      <c r="G27" s="2">
        <v>500</v>
      </c>
      <c r="H27" s="1">
        <v>0</v>
      </c>
      <c r="I27" s="1">
        <f t="shared" si="4"/>
        <v>500</v>
      </c>
      <c r="J27" s="22"/>
      <c r="K27" s="2">
        <v>500</v>
      </c>
      <c r="L27" s="2">
        <v>0</v>
      </c>
      <c r="M27" s="2">
        <f t="shared" si="5"/>
        <v>500</v>
      </c>
      <c r="N27" s="16"/>
      <c r="O27" s="31">
        <v>500</v>
      </c>
      <c r="P27" s="2">
        <v>500</v>
      </c>
      <c r="Q27" s="2">
        <v>500</v>
      </c>
      <c r="R27" s="7"/>
      <c r="S27" s="7"/>
      <c r="T27" s="7"/>
      <c r="U27" s="7"/>
      <c r="V27" s="7"/>
      <c r="W27" s="7"/>
      <c r="X27" s="7"/>
      <c r="Y27" s="7"/>
      <c r="Z27" s="7"/>
    </row>
    <row r="28" spans="1:26" ht="12.75">
      <c r="B28" s="3" t="s">
        <v>24</v>
      </c>
      <c r="C28" s="3">
        <f t="shared" ref="C28:D28" si="6">SUM(C16:C27)</f>
        <v>337004</v>
      </c>
      <c r="D28" s="3">
        <f t="shared" si="6"/>
        <v>330473</v>
      </c>
      <c r="E28" s="3">
        <f t="shared" si="3"/>
        <v>6531</v>
      </c>
      <c r="F28" s="21"/>
      <c r="G28" s="3">
        <v>347204</v>
      </c>
      <c r="H28" s="9">
        <v>352335</v>
      </c>
      <c r="I28" s="9">
        <f t="shared" si="4"/>
        <v>-5131</v>
      </c>
      <c r="J28" s="22"/>
      <c r="K28" s="3">
        <f t="shared" ref="K28" si="7">SUM(K16:K27)</f>
        <v>357704</v>
      </c>
      <c r="L28" s="3">
        <f>SUM(L16:L27)</f>
        <v>360262</v>
      </c>
      <c r="M28" s="2">
        <f t="shared" si="5"/>
        <v>-2558</v>
      </c>
      <c r="N28" s="16"/>
      <c r="O28" s="30">
        <f>SUM(O16:O27)</f>
        <v>363304</v>
      </c>
      <c r="P28" s="11">
        <f>SUM(P16:P27)</f>
        <v>363304</v>
      </c>
      <c r="Q28" s="11">
        <f>SUM(Q16:Q27)</f>
        <v>363304</v>
      </c>
      <c r="R28" s="7"/>
      <c r="S28" s="7"/>
      <c r="T28" s="7"/>
      <c r="U28" s="7"/>
      <c r="V28" s="7"/>
      <c r="W28" s="7"/>
      <c r="X28" s="7"/>
      <c r="Y28" s="7"/>
      <c r="Z28" s="7"/>
    </row>
    <row r="29" spans="1:26" ht="12.75">
      <c r="B29" s="2"/>
      <c r="C29" s="2"/>
      <c r="D29" s="2"/>
      <c r="E29" s="2"/>
      <c r="F29" s="22"/>
      <c r="G29" s="2"/>
      <c r="H29" s="2"/>
      <c r="I29" s="2"/>
      <c r="J29" s="22"/>
      <c r="K29" s="2"/>
      <c r="L29" s="2"/>
      <c r="M29" s="2"/>
      <c r="N29" s="16"/>
      <c r="O29" s="2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>
      <c r="B30" s="3" t="s">
        <v>25</v>
      </c>
      <c r="C30" s="3"/>
      <c r="D30" s="3"/>
      <c r="E30" s="3"/>
      <c r="F30" s="21"/>
      <c r="G30" s="2"/>
      <c r="H30" s="2"/>
      <c r="I30" s="2"/>
      <c r="J30" s="22"/>
      <c r="K30" s="2"/>
      <c r="L30" s="2"/>
      <c r="M30" s="2"/>
      <c r="N30" s="16"/>
      <c r="O30" s="2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5.5">
      <c r="A31" s="4">
        <v>62035</v>
      </c>
      <c r="B31" s="12" t="s">
        <v>113</v>
      </c>
      <c r="C31" s="2">
        <v>0</v>
      </c>
      <c r="D31" s="2">
        <v>0</v>
      </c>
      <c r="E31" s="2"/>
      <c r="F31" s="22"/>
      <c r="G31" s="2">
        <v>1200</v>
      </c>
      <c r="H31" s="1">
        <v>2601</v>
      </c>
      <c r="I31" s="1">
        <f t="shared" ref="I31:I37" si="8">G31-H31</f>
        <v>-1401</v>
      </c>
      <c r="J31" s="22"/>
      <c r="K31" s="1">
        <v>2500</v>
      </c>
      <c r="L31" s="1">
        <v>3921</v>
      </c>
      <c r="M31" s="1">
        <f>K31-L31</f>
        <v>-1421</v>
      </c>
      <c r="N31" s="16"/>
      <c r="O31" s="27">
        <v>4000</v>
      </c>
      <c r="P31" s="7">
        <v>4000</v>
      </c>
      <c r="Q31" s="7">
        <v>4000</v>
      </c>
      <c r="R31" s="7"/>
      <c r="S31" s="7"/>
      <c r="T31" s="7"/>
      <c r="U31" s="7"/>
      <c r="V31" s="7"/>
      <c r="W31" s="7"/>
      <c r="X31" s="7"/>
      <c r="Y31" s="7"/>
      <c r="Z31" s="7"/>
    </row>
    <row r="32" spans="1:26" ht="42.75" customHeight="1">
      <c r="A32" s="4">
        <v>62020</v>
      </c>
      <c r="B32" s="2" t="s">
        <v>26</v>
      </c>
      <c r="C32" s="2">
        <v>10000</v>
      </c>
      <c r="D32" s="2">
        <v>6237</v>
      </c>
      <c r="E32" s="2">
        <f t="shared" ref="E32:E47" si="9">C32-D32</f>
        <v>3763</v>
      </c>
      <c r="F32" s="22"/>
      <c r="G32" s="2">
        <v>10000</v>
      </c>
      <c r="H32" s="1">
        <v>8097</v>
      </c>
      <c r="I32" s="1">
        <f t="shared" si="8"/>
        <v>1903</v>
      </c>
      <c r="J32" s="22"/>
      <c r="K32" s="1">
        <v>8000</v>
      </c>
      <c r="L32" s="1">
        <v>3603</v>
      </c>
      <c r="M32" s="1">
        <f t="shared" ref="M32:M48" si="10">K32-L32</f>
        <v>4397</v>
      </c>
      <c r="N32" s="17"/>
      <c r="O32" s="27">
        <v>6000</v>
      </c>
      <c r="P32" s="7">
        <v>6000</v>
      </c>
      <c r="Q32" s="7">
        <v>6000</v>
      </c>
      <c r="R32" s="13" t="s">
        <v>98</v>
      </c>
      <c r="S32" s="7"/>
      <c r="T32" s="7"/>
      <c r="U32" s="7"/>
      <c r="V32" s="7"/>
      <c r="W32" s="7"/>
      <c r="X32" s="7"/>
      <c r="Y32" s="7"/>
      <c r="Z32" s="7"/>
    </row>
    <row r="33" spans="1:26" ht="51" customHeight="1">
      <c r="A33" s="4">
        <v>62055</v>
      </c>
      <c r="B33" s="2" t="s">
        <v>27</v>
      </c>
      <c r="C33" s="2">
        <v>5500</v>
      </c>
      <c r="D33" s="2">
        <v>5775</v>
      </c>
      <c r="E33" s="2">
        <f t="shared" si="9"/>
        <v>-275</v>
      </c>
      <c r="F33" s="22"/>
      <c r="G33" s="2">
        <v>3600</v>
      </c>
      <c r="H33" s="1">
        <v>0</v>
      </c>
      <c r="I33" s="1">
        <f t="shared" si="8"/>
        <v>3600</v>
      </c>
      <c r="J33" s="22"/>
      <c r="K33" s="1">
        <v>325</v>
      </c>
      <c r="L33" s="1">
        <v>300</v>
      </c>
      <c r="M33" s="1">
        <f t="shared" si="10"/>
        <v>25</v>
      </c>
      <c r="N33" s="17"/>
      <c r="O33" s="27">
        <v>325</v>
      </c>
      <c r="P33" s="7">
        <v>325</v>
      </c>
      <c r="Q33" s="7">
        <v>325</v>
      </c>
      <c r="R33" s="12" t="s">
        <v>105</v>
      </c>
      <c r="S33" s="7"/>
      <c r="T33" s="7"/>
      <c r="U33" s="7"/>
      <c r="V33" s="7"/>
      <c r="W33" s="7"/>
      <c r="X33" s="7"/>
      <c r="Y33" s="7"/>
      <c r="Z33" s="7"/>
    </row>
    <row r="34" spans="1:26" ht="12.75">
      <c r="A34" s="4">
        <v>62045</v>
      </c>
      <c r="B34" s="2" t="s">
        <v>28</v>
      </c>
      <c r="C34" s="2">
        <v>10000</v>
      </c>
      <c r="D34" s="2">
        <v>7004</v>
      </c>
      <c r="E34" s="2">
        <f t="shared" si="9"/>
        <v>2996</v>
      </c>
      <c r="F34" s="22"/>
      <c r="G34" s="2">
        <v>8000</v>
      </c>
      <c r="H34" s="1">
        <v>4772</v>
      </c>
      <c r="I34" s="1">
        <f t="shared" si="8"/>
        <v>3228</v>
      </c>
      <c r="J34" s="22"/>
      <c r="K34" s="1">
        <v>4800</v>
      </c>
      <c r="L34" s="1">
        <v>4485</v>
      </c>
      <c r="M34" s="1">
        <f t="shared" si="10"/>
        <v>315</v>
      </c>
      <c r="N34" s="16"/>
      <c r="O34" s="27">
        <v>4800</v>
      </c>
      <c r="P34" s="7">
        <v>4800</v>
      </c>
      <c r="Q34" s="7">
        <v>4800</v>
      </c>
      <c r="R34" s="7"/>
      <c r="S34" s="7"/>
      <c r="T34" s="7"/>
      <c r="U34" s="7"/>
      <c r="V34" s="7"/>
      <c r="W34" s="7"/>
      <c r="X34" s="7"/>
      <c r="Y34" s="7"/>
      <c r="Z34" s="7"/>
    </row>
    <row r="35" spans="1:26" ht="12.75">
      <c r="B35" s="2" t="s">
        <v>106</v>
      </c>
      <c r="C35" s="2"/>
      <c r="D35" s="2"/>
      <c r="E35" s="2"/>
      <c r="F35" s="22"/>
      <c r="G35" s="2"/>
      <c r="H35" s="1"/>
      <c r="I35" s="1"/>
      <c r="J35" s="22"/>
      <c r="K35" s="1">
        <v>7600</v>
      </c>
      <c r="L35" s="1">
        <v>5972</v>
      </c>
      <c r="M35" s="1">
        <f t="shared" si="10"/>
        <v>1628</v>
      </c>
      <c r="N35" s="16"/>
      <c r="O35" s="2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5.5">
      <c r="B36" s="12" t="s">
        <v>189</v>
      </c>
      <c r="C36" s="2"/>
      <c r="D36" s="2"/>
      <c r="E36" s="2"/>
      <c r="F36" s="22"/>
      <c r="G36" s="2"/>
      <c r="H36" s="1"/>
      <c r="I36" s="1"/>
      <c r="J36" s="22"/>
      <c r="K36" s="1">
        <v>7400</v>
      </c>
      <c r="L36" s="1">
        <v>7381</v>
      </c>
      <c r="M36" s="1">
        <f t="shared" si="10"/>
        <v>19</v>
      </c>
      <c r="N36" s="16"/>
      <c r="O36" s="2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75">
      <c r="A37" s="4">
        <v>62065</v>
      </c>
      <c r="B37" s="2" t="s">
        <v>29</v>
      </c>
      <c r="C37" s="2">
        <v>2000</v>
      </c>
      <c r="D37" s="2">
        <v>2807</v>
      </c>
      <c r="E37" s="2">
        <f t="shared" si="9"/>
        <v>-807</v>
      </c>
      <c r="F37" s="22"/>
      <c r="G37" s="2">
        <v>3000</v>
      </c>
      <c r="H37" s="1">
        <v>1861</v>
      </c>
      <c r="I37" s="1">
        <f t="shared" si="8"/>
        <v>1139</v>
      </c>
      <c r="J37" s="22"/>
      <c r="K37" s="1">
        <v>2000</v>
      </c>
      <c r="L37" s="1">
        <v>1808</v>
      </c>
      <c r="M37" s="1">
        <f t="shared" si="10"/>
        <v>192</v>
      </c>
      <c r="N37" s="17"/>
      <c r="O37" s="27">
        <v>2000</v>
      </c>
      <c r="P37" s="7">
        <v>2000</v>
      </c>
      <c r="Q37" s="7">
        <v>2000</v>
      </c>
      <c r="R37" s="7"/>
      <c r="S37" s="7"/>
      <c r="T37" s="7"/>
      <c r="U37" s="7"/>
      <c r="V37" s="7"/>
      <c r="W37" s="7"/>
      <c r="X37" s="7"/>
      <c r="Y37" s="7"/>
      <c r="Z37" s="7"/>
    </row>
    <row r="38" spans="1:26" ht="12.75">
      <c r="A38" s="4">
        <v>62075</v>
      </c>
      <c r="B38" s="2" t="s">
        <v>30</v>
      </c>
      <c r="C38" s="2">
        <v>30000</v>
      </c>
      <c r="D38" s="2">
        <v>22665</v>
      </c>
      <c r="E38" s="2">
        <f t="shared" si="9"/>
        <v>7335</v>
      </c>
      <c r="F38" s="22"/>
      <c r="G38" s="2">
        <v>20000</v>
      </c>
      <c r="H38" s="1">
        <v>11701</v>
      </c>
      <c r="I38" s="1">
        <f t="shared" ref="I38:I48" si="11">G38-H38</f>
        <v>8299</v>
      </c>
      <c r="J38" s="22"/>
      <c r="K38" s="1">
        <v>12000</v>
      </c>
      <c r="L38" s="1">
        <v>10614</v>
      </c>
      <c r="M38" s="1">
        <f t="shared" si="10"/>
        <v>1386</v>
      </c>
      <c r="N38" s="16"/>
      <c r="O38" s="27">
        <v>11000</v>
      </c>
      <c r="P38" s="7">
        <v>11000</v>
      </c>
      <c r="Q38" s="7">
        <v>11000</v>
      </c>
      <c r="R38" s="7"/>
      <c r="S38" s="7"/>
      <c r="T38" s="7"/>
      <c r="U38" s="7"/>
      <c r="V38" s="7"/>
      <c r="W38" s="7"/>
      <c r="X38" s="7"/>
      <c r="Y38" s="7"/>
      <c r="Z38" s="7"/>
    </row>
    <row r="39" spans="1:26" ht="12.75">
      <c r="A39" s="4">
        <v>62090</v>
      </c>
      <c r="B39" s="2" t="s">
        <v>31</v>
      </c>
      <c r="C39" s="2">
        <v>3000</v>
      </c>
      <c r="D39" s="2">
        <v>307</v>
      </c>
      <c r="E39" s="2">
        <f t="shared" si="9"/>
        <v>2693</v>
      </c>
      <c r="F39" s="22"/>
      <c r="G39" s="2">
        <v>5000</v>
      </c>
      <c r="H39" s="1">
        <v>990</v>
      </c>
      <c r="I39" s="1">
        <f t="shared" si="11"/>
        <v>4010</v>
      </c>
      <c r="J39" s="22"/>
      <c r="K39" s="1">
        <v>1500</v>
      </c>
      <c r="L39" s="1">
        <v>567</v>
      </c>
      <c r="M39" s="1">
        <f t="shared" si="10"/>
        <v>933</v>
      </c>
      <c r="N39" s="18"/>
      <c r="O39" s="27">
        <v>600</v>
      </c>
      <c r="P39" s="7">
        <v>600</v>
      </c>
      <c r="Q39" s="7">
        <v>600</v>
      </c>
      <c r="R39" s="7"/>
      <c r="S39" s="7"/>
      <c r="T39" s="7"/>
      <c r="U39" s="7"/>
      <c r="V39" s="7"/>
      <c r="W39" s="7"/>
      <c r="X39" s="7"/>
      <c r="Y39" s="7"/>
      <c r="Z39" s="7"/>
    </row>
    <row r="40" spans="1:26" ht="12.75">
      <c r="A40" s="4">
        <v>62070</v>
      </c>
      <c r="B40" s="2" t="s">
        <v>32</v>
      </c>
      <c r="C40" s="2">
        <v>2000</v>
      </c>
      <c r="D40" s="2">
        <v>2729</v>
      </c>
      <c r="E40" s="2">
        <f t="shared" si="9"/>
        <v>-729</v>
      </c>
      <c r="F40" s="22"/>
      <c r="G40" s="2">
        <v>3000</v>
      </c>
      <c r="H40" s="1">
        <v>1192</v>
      </c>
      <c r="I40" s="1">
        <f t="shared" si="11"/>
        <v>1808</v>
      </c>
      <c r="J40" s="22"/>
      <c r="K40" s="1">
        <v>1500</v>
      </c>
      <c r="L40" s="1">
        <v>893</v>
      </c>
      <c r="M40" s="1">
        <f t="shared" si="10"/>
        <v>607</v>
      </c>
      <c r="N40" s="18"/>
      <c r="O40" s="27">
        <v>10000</v>
      </c>
      <c r="P40" s="7">
        <v>10000</v>
      </c>
      <c r="Q40" s="7">
        <v>10000</v>
      </c>
      <c r="R40" s="7"/>
      <c r="S40" s="7"/>
      <c r="T40" s="7"/>
      <c r="U40" s="7"/>
      <c r="V40" s="7"/>
      <c r="W40" s="7"/>
      <c r="X40" s="7"/>
      <c r="Y40" s="7"/>
      <c r="Z40" s="7"/>
    </row>
    <row r="41" spans="1:26" ht="12.75">
      <c r="A41" s="4">
        <v>62060</v>
      </c>
      <c r="B41" s="2" t="s">
        <v>33</v>
      </c>
      <c r="C41" s="2">
        <v>10000</v>
      </c>
      <c r="D41" s="2">
        <v>15174</v>
      </c>
      <c r="E41" s="2">
        <f t="shared" si="9"/>
        <v>-5174</v>
      </c>
      <c r="F41" s="22"/>
      <c r="G41" s="2">
        <v>15000</v>
      </c>
      <c r="H41" s="1">
        <v>5950</v>
      </c>
      <c r="I41" s="1">
        <f t="shared" si="11"/>
        <v>9050</v>
      </c>
      <c r="J41" s="22"/>
      <c r="K41" s="1">
        <v>10000</v>
      </c>
      <c r="L41" s="1">
        <v>6567</v>
      </c>
      <c r="M41" s="1">
        <f t="shared" si="10"/>
        <v>3433</v>
      </c>
      <c r="N41" s="16"/>
      <c r="O41" s="27">
        <v>7000</v>
      </c>
      <c r="P41" s="7">
        <v>7000</v>
      </c>
      <c r="Q41" s="7">
        <v>7000</v>
      </c>
      <c r="R41" s="7" t="s">
        <v>34</v>
      </c>
      <c r="S41" s="7"/>
      <c r="T41" s="7"/>
      <c r="U41" s="7"/>
      <c r="V41" s="7"/>
      <c r="W41" s="7"/>
      <c r="X41" s="7"/>
      <c r="Y41" s="7"/>
      <c r="Z41" s="7"/>
    </row>
    <row r="42" spans="1:26" ht="12.75">
      <c r="A42" s="4">
        <v>62050</v>
      </c>
      <c r="B42" s="2" t="s">
        <v>35</v>
      </c>
      <c r="C42" s="2">
        <v>2000</v>
      </c>
      <c r="D42" s="2">
        <v>9695</v>
      </c>
      <c r="E42" s="2">
        <f t="shared" si="9"/>
        <v>-7695</v>
      </c>
      <c r="F42" s="22"/>
      <c r="G42" s="2">
        <v>5000</v>
      </c>
      <c r="H42" s="1">
        <v>5668</v>
      </c>
      <c r="I42" s="1">
        <f t="shared" si="11"/>
        <v>-668</v>
      </c>
      <c r="J42" s="22"/>
      <c r="K42" s="1">
        <v>6000</v>
      </c>
      <c r="L42" s="1">
        <v>7120</v>
      </c>
      <c r="M42" s="1">
        <f t="shared" si="10"/>
        <v>-1120</v>
      </c>
      <c r="N42" s="16"/>
      <c r="O42" s="27">
        <v>8000</v>
      </c>
      <c r="P42" s="7">
        <v>8000</v>
      </c>
      <c r="Q42" s="7">
        <v>8000</v>
      </c>
      <c r="R42" s="13"/>
      <c r="S42" s="7"/>
      <c r="T42" s="7"/>
      <c r="U42" s="7"/>
      <c r="V42" s="7"/>
      <c r="W42" s="7"/>
      <c r="X42" s="7"/>
      <c r="Y42" s="7"/>
      <c r="Z42" s="7"/>
    </row>
    <row r="43" spans="1:26" ht="12.75">
      <c r="A43" s="4">
        <v>62030</v>
      </c>
      <c r="B43" s="2" t="s">
        <v>36</v>
      </c>
      <c r="C43" s="2">
        <v>3000</v>
      </c>
      <c r="D43" s="2">
        <v>3554</v>
      </c>
      <c r="E43" s="2">
        <f t="shared" si="9"/>
        <v>-554</v>
      </c>
      <c r="F43" s="22"/>
      <c r="G43" s="2">
        <v>5000</v>
      </c>
      <c r="H43" s="1">
        <v>4812</v>
      </c>
      <c r="I43" s="1">
        <f t="shared" si="11"/>
        <v>188</v>
      </c>
      <c r="J43" s="22"/>
      <c r="K43" s="2">
        <v>5000</v>
      </c>
      <c r="L43" s="2">
        <v>2812</v>
      </c>
      <c r="M43" s="1">
        <f t="shared" si="10"/>
        <v>2188</v>
      </c>
      <c r="N43" s="16"/>
      <c r="O43" s="27">
        <v>3000</v>
      </c>
      <c r="P43" s="7">
        <v>3000</v>
      </c>
      <c r="Q43" s="7">
        <v>3000</v>
      </c>
      <c r="R43" s="7"/>
      <c r="S43" s="7"/>
      <c r="T43" s="7"/>
      <c r="U43" s="7"/>
      <c r="V43" s="7"/>
      <c r="W43" s="7"/>
      <c r="X43" s="7"/>
      <c r="Y43" s="7"/>
      <c r="Z43" s="7"/>
    </row>
    <row r="44" spans="1:26" ht="25.5">
      <c r="B44" s="2" t="s">
        <v>99</v>
      </c>
      <c r="C44" s="2"/>
      <c r="D44" s="2"/>
      <c r="E44" s="2"/>
      <c r="F44" s="22"/>
      <c r="G44" s="2"/>
      <c r="H44" s="1"/>
      <c r="I44" s="1"/>
      <c r="J44" s="22"/>
      <c r="K44" s="2">
        <v>0</v>
      </c>
      <c r="L44" s="2">
        <v>0</v>
      </c>
      <c r="M44" s="1">
        <f t="shared" si="10"/>
        <v>0</v>
      </c>
      <c r="N44" s="16"/>
      <c r="O44" s="27">
        <v>2900</v>
      </c>
      <c r="P44" s="7">
        <v>2900</v>
      </c>
      <c r="Q44" s="7">
        <v>2900</v>
      </c>
      <c r="R44" s="13" t="s">
        <v>190</v>
      </c>
      <c r="S44" s="7"/>
      <c r="T44" s="7"/>
      <c r="U44" s="7"/>
      <c r="V44" s="7"/>
      <c r="W44" s="7"/>
      <c r="X44" s="7"/>
      <c r="Y44" s="7"/>
      <c r="Z44" s="7"/>
    </row>
    <row r="45" spans="1:26" ht="63.75">
      <c r="A45" s="4">
        <v>62085</v>
      </c>
      <c r="B45" s="2" t="s">
        <v>37</v>
      </c>
      <c r="C45" s="2">
        <v>0</v>
      </c>
      <c r="D45" s="2">
        <v>4541</v>
      </c>
      <c r="E45" s="2">
        <f t="shared" si="9"/>
        <v>-4541</v>
      </c>
      <c r="F45" s="22"/>
      <c r="G45" s="2">
        <v>5000</v>
      </c>
      <c r="H45" s="1">
        <v>5153</v>
      </c>
      <c r="I45" s="1">
        <f t="shared" si="11"/>
        <v>-153</v>
      </c>
      <c r="J45" s="22"/>
      <c r="K45" s="1">
        <v>6000</v>
      </c>
      <c r="L45" s="1">
        <v>10620</v>
      </c>
      <c r="M45" s="1">
        <f t="shared" si="10"/>
        <v>-4620</v>
      </c>
      <c r="N45" s="16"/>
      <c r="O45" s="27">
        <v>22000</v>
      </c>
      <c r="P45" s="7">
        <v>22000</v>
      </c>
      <c r="Q45" s="7">
        <v>22000</v>
      </c>
      <c r="R45" s="13" t="s">
        <v>118</v>
      </c>
      <c r="S45" s="7"/>
      <c r="T45" s="7"/>
      <c r="U45" s="7"/>
      <c r="V45" s="7"/>
      <c r="W45" s="7"/>
      <c r="X45" s="7"/>
      <c r="Y45" s="7"/>
      <c r="Z45" s="7"/>
    </row>
    <row r="46" spans="1:26" ht="25.5">
      <c r="A46" s="4">
        <v>62025</v>
      </c>
      <c r="B46" s="2" t="s">
        <v>38</v>
      </c>
      <c r="C46" s="2">
        <v>1000</v>
      </c>
      <c r="D46" s="2">
        <v>819</v>
      </c>
      <c r="E46" s="2">
        <f t="shared" si="9"/>
        <v>181</v>
      </c>
      <c r="F46" s="22"/>
      <c r="G46" s="2">
        <v>1000</v>
      </c>
      <c r="H46" s="1">
        <v>0</v>
      </c>
      <c r="I46" s="1">
        <f t="shared" si="11"/>
        <v>1000</v>
      </c>
      <c r="J46" s="22"/>
      <c r="K46" s="1">
        <v>2000</v>
      </c>
      <c r="L46" s="1">
        <v>1132</v>
      </c>
      <c r="M46" s="1">
        <f t="shared" si="10"/>
        <v>868</v>
      </c>
      <c r="N46" s="16"/>
      <c r="O46" s="27">
        <v>3000</v>
      </c>
      <c r="P46" s="7">
        <v>3000</v>
      </c>
      <c r="Q46" s="7">
        <v>3000</v>
      </c>
      <c r="R46" s="14" t="s">
        <v>223</v>
      </c>
      <c r="S46" s="7"/>
      <c r="T46" s="7"/>
      <c r="U46" s="7"/>
      <c r="V46" s="7"/>
      <c r="W46" s="7"/>
      <c r="X46" s="7"/>
      <c r="Y46" s="7"/>
      <c r="Z46" s="7"/>
    </row>
    <row r="47" spans="1:26" ht="12.75">
      <c r="A47" s="4">
        <v>62097</v>
      </c>
      <c r="B47" s="2" t="s">
        <v>49</v>
      </c>
      <c r="C47" s="2">
        <v>4000</v>
      </c>
      <c r="D47" s="2">
        <v>21086</v>
      </c>
      <c r="E47" s="2">
        <f t="shared" si="9"/>
        <v>-17086</v>
      </c>
      <c r="F47" s="22"/>
      <c r="G47" s="2">
        <v>13095</v>
      </c>
      <c r="H47" s="1">
        <v>6177</v>
      </c>
      <c r="I47" s="1">
        <f t="shared" si="11"/>
        <v>6918</v>
      </c>
      <c r="J47" s="22"/>
      <c r="K47" s="2">
        <f>(SUM(K31:K46)*15%)</f>
        <v>11493.75</v>
      </c>
      <c r="L47" s="2">
        <v>939</v>
      </c>
      <c r="M47" s="1">
        <f t="shared" si="10"/>
        <v>10554.75</v>
      </c>
      <c r="N47" s="18"/>
      <c r="O47" s="27">
        <v>11700</v>
      </c>
      <c r="P47" s="7">
        <v>11700</v>
      </c>
      <c r="Q47" s="7">
        <v>11700</v>
      </c>
      <c r="R47" s="7"/>
      <c r="S47" s="7"/>
      <c r="T47" s="7"/>
      <c r="U47" s="7"/>
      <c r="V47" s="7"/>
      <c r="W47" s="7"/>
      <c r="X47" s="7"/>
      <c r="Y47" s="7"/>
      <c r="Z47" s="7"/>
    </row>
    <row r="48" spans="1:26" ht="12.75">
      <c r="B48" s="3" t="s">
        <v>39</v>
      </c>
      <c r="C48" s="3">
        <f>SUM(C31:C47)</f>
        <v>82500</v>
      </c>
      <c r="D48" s="3">
        <f>SUM(D31:D47)</f>
        <v>102393</v>
      </c>
      <c r="E48" s="3">
        <f>D48-C48</f>
        <v>19893</v>
      </c>
      <c r="F48" s="21"/>
      <c r="G48" s="3">
        <f>SUM(G31:G47)</f>
        <v>97895</v>
      </c>
      <c r="H48" s="3">
        <f>SUM(H31:H47)</f>
        <v>58974</v>
      </c>
      <c r="I48" s="9">
        <f t="shared" si="11"/>
        <v>38921</v>
      </c>
      <c r="J48" s="22"/>
      <c r="K48" s="3">
        <f>SUM(K31:K47)</f>
        <v>88118.75</v>
      </c>
      <c r="L48" s="3">
        <f>SUM(L31:L47)</f>
        <v>68734</v>
      </c>
      <c r="M48" s="1">
        <f t="shared" si="10"/>
        <v>19384.75</v>
      </c>
      <c r="N48" s="16"/>
      <c r="O48" s="30">
        <f>SUM(O31:O47)</f>
        <v>96325</v>
      </c>
      <c r="P48" s="11">
        <f>SUM(P31:P47)</f>
        <v>96325</v>
      </c>
      <c r="Q48" s="11">
        <f>SUM(Q31:Q47)</f>
        <v>96325</v>
      </c>
      <c r="R48" s="7"/>
      <c r="S48" s="7"/>
      <c r="T48" s="7"/>
      <c r="U48" s="7"/>
      <c r="V48" s="7"/>
      <c r="W48" s="7"/>
      <c r="X48" s="7"/>
      <c r="Y48" s="7"/>
      <c r="Z48" s="7"/>
    </row>
    <row r="49" spans="1:26" ht="12.75">
      <c r="B49" s="2"/>
      <c r="C49" s="2"/>
      <c r="D49" s="2"/>
      <c r="E49" s="2"/>
      <c r="F49" s="22"/>
      <c r="G49" s="2"/>
      <c r="H49" s="2"/>
      <c r="I49" s="2"/>
      <c r="J49" s="22"/>
      <c r="K49" s="2"/>
      <c r="L49" s="2"/>
      <c r="M49" s="2"/>
      <c r="N49" s="16"/>
      <c r="O49" s="2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>
      <c r="B50" s="3" t="s">
        <v>40</v>
      </c>
      <c r="C50" s="3"/>
      <c r="D50" s="3"/>
      <c r="E50" s="3"/>
      <c r="F50" s="21"/>
      <c r="G50" s="2"/>
      <c r="H50" s="2"/>
      <c r="I50" s="2"/>
      <c r="J50" s="22"/>
      <c r="K50" s="2"/>
      <c r="L50" s="2"/>
      <c r="M50" s="2"/>
      <c r="N50" s="16"/>
      <c r="O50" s="2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38.25">
      <c r="A51" s="4">
        <v>63065</v>
      </c>
      <c r="B51" s="2" t="s">
        <v>41</v>
      </c>
      <c r="C51" s="2">
        <v>44000</v>
      </c>
      <c r="D51" s="2">
        <v>42237</v>
      </c>
      <c r="E51" s="2">
        <f t="shared" ref="E51:E61" si="12">C51-D51</f>
        <v>1763</v>
      </c>
      <c r="F51" s="22"/>
      <c r="G51" s="2">
        <v>44000</v>
      </c>
      <c r="H51" s="1">
        <v>29673</v>
      </c>
      <c r="I51" s="1">
        <f t="shared" ref="I51:I61" si="13">G51-H51</f>
        <v>14327</v>
      </c>
      <c r="J51" s="22"/>
      <c r="K51" s="2">
        <v>44000</v>
      </c>
      <c r="L51" s="2">
        <v>42079</v>
      </c>
      <c r="M51" s="2">
        <f>K51-L51</f>
        <v>1921</v>
      </c>
      <c r="N51" s="16"/>
      <c r="O51" s="27">
        <v>42000</v>
      </c>
      <c r="P51" s="7">
        <v>42000</v>
      </c>
      <c r="Q51" s="7">
        <v>42000</v>
      </c>
      <c r="R51" s="13" t="s">
        <v>119</v>
      </c>
      <c r="S51" s="7"/>
      <c r="T51" s="7"/>
      <c r="U51" s="7"/>
      <c r="V51" s="7"/>
      <c r="W51" s="7"/>
      <c r="X51" s="7"/>
      <c r="Y51" s="7"/>
      <c r="Z51" s="7"/>
    </row>
    <row r="52" spans="1:26" ht="12.75">
      <c r="A52" s="4">
        <v>63025</v>
      </c>
      <c r="B52" s="2" t="s">
        <v>42</v>
      </c>
      <c r="C52" s="2">
        <v>1200</v>
      </c>
      <c r="D52" s="2">
        <v>479</v>
      </c>
      <c r="E52" s="2">
        <f t="shared" si="12"/>
        <v>721</v>
      </c>
      <c r="F52" s="22"/>
      <c r="G52" s="2">
        <v>500</v>
      </c>
      <c r="H52" s="1">
        <v>547</v>
      </c>
      <c r="I52" s="1">
        <f t="shared" si="13"/>
        <v>-47</v>
      </c>
      <c r="J52" s="22"/>
      <c r="K52" s="1">
        <v>600</v>
      </c>
      <c r="L52" s="1">
        <v>630</v>
      </c>
      <c r="M52" s="2">
        <f t="shared" ref="M52:M61" si="14">K52-L52</f>
        <v>-30</v>
      </c>
      <c r="N52" s="16"/>
      <c r="O52" s="27">
        <v>600</v>
      </c>
      <c r="P52" s="7">
        <v>600</v>
      </c>
      <c r="Q52" s="7">
        <v>600</v>
      </c>
      <c r="R52" s="7"/>
      <c r="S52" s="7"/>
      <c r="T52" s="7"/>
      <c r="U52" s="7"/>
      <c r="V52" s="7"/>
      <c r="W52" s="7"/>
      <c r="X52" s="7"/>
      <c r="Y52" s="7"/>
      <c r="Z52" s="7"/>
    </row>
    <row r="53" spans="1:26" ht="12.75">
      <c r="A53" s="4">
        <v>63050</v>
      </c>
      <c r="B53" s="2" t="s">
        <v>43</v>
      </c>
      <c r="C53" s="2">
        <v>5000</v>
      </c>
      <c r="D53" s="2">
        <v>0</v>
      </c>
      <c r="E53" s="2">
        <f t="shared" si="12"/>
        <v>5000</v>
      </c>
      <c r="F53" s="22"/>
      <c r="G53" s="2">
        <v>5000</v>
      </c>
      <c r="H53" s="1">
        <v>0</v>
      </c>
      <c r="I53" s="1">
        <f t="shared" si="13"/>
        <v>5000</v>
      </c>
      <c r="J53" s="22"/>
      <c r="K53" s="2">
        <v>5000</v>
      </c>
      <c r="L53" s="2">
        <v>0</v>
      </c>
      <c r="M53" s="2">
        <f t="shared" si="14"/>
        <v>5000</v>
      </c>
      <c r="N53" s="16"/>
      <c r="O53" s="27">
        <v>5000</v>
      </c>
      <c r="P53" s="7">
        <v>5000</v>
      </c>
      <c r="Q53" s="7">
        <v>5000</v>
      </c>
      <c r="R53" s="7"/>
      <c r="S53" s="7"/>
      <c r="T53" s="7"/>
      <c r="U53" s="7"/>
      <c r="V53" s="7"/>
      <c r="W53" s="7"/>
      <c r="X53" s="7"/>
      <c r="Y53" s="7"/>
      <c r="Z53" s="7"/>
    </row>
    <row r="54" spans="1:26" ht="12.75">
      <c r="B54" s="2" t="s">
        <v>44</v>
      </c>
      <c r="C54" s="2">
        <v>500</v>
      </c>
      <c r="D54" s="2">
        <v>0</v>
      </c>
      <c r="E54" s="2">
        <f t="shared" si="12"/>
        <v>500</v>
      </c>
      <c r="F54" s="22"/>
      <c r="G54" s="2">
        <v>500</v>
      </c>
      <c r="H54" s="1">
        <v>0</v>
      </c>
      <c r="I54" s="1">
        <f t="shared" si="13"/>
        <v>500</v>
      </c>
      <c r="J54" s="22"/>
      <c r="K54" s="2">
        <v>500</v>
      </c>
      <c r="L54" s="2">
        <v>0</v>
      </c>
      <c r="M54" s="2">
        <f t="shared" si="14"/>
        <v>500</v>
      </c>
      <c r="N54" s="16"/>
      <c r="O54" s="27">
        <v>200</v>
      </c>
      <c r="P54" s="7">
        <v>200</v>
      </c>
      <c r="Q54" s="7">
        <v>200</v>
      </c>
      <c r="R54" s="7"/>
      <c r="S54" s="7"/>
      <c r="T54" s="7"/>
      <c r="U54" s="7"/>
      <c r="V54" s="7"/>
      <c r="W54" s="7"/>
      <c r="X54" s="7"/>
      <c r="Y54" s="7"/>
      <c r="Z54" s="7"/>
    </row>
    <row r="55" spans="1:26" ht="25.5">
      <c r="A55" s="4">
        <v>63080</v>
      </c>
      <c r="B55" s="2" t="s">
        <v>45</v>
      </c>
      <c r="C55" s="2">
        <v>3000</v>
      </c>
      <c r="D55" s="2">
        <v>3276</v>
      </c>
      <c r="E55" s="2">
        <f t="shared" si="12"/>
        <v>-276</v>
      </c>
      <c r="F55" s="22"/>
      <c r="G55" s="2">
        <v>3000</v>
      </c>
      <c r="H55" s="1">
        <v>2176</v>
      </c>
      <c r="I55" s="1">
        <f t="shared" si="13"/>
        <v>824</v>
      </c>
      <c r="J55" s="22"/>
      <c r="K55" s="2">
        <v>3000</v>
      </c>
      <c r="L55" s="2">
        <v>5411</v>
      </c>
      <c r="M55" s="2">
        <f t="shared" si="14"/>
        <v>-2411</v>
      </c>
      <c r="N55" s="16"/>
      <c r="O55" s="27">
        <v>5000</v>
      </c>
      <c r="P55" s="7">
        <v>5000</v>
      </c>
      <c r="Q55" s="7">
        <v>5000</v>
      </c>
      <c r="R55" s="13" t="s">
        <v>191</v>
      </c>
      <c r="S55" s="7"/>
      <c r="T55" s="7"/>
      <c r="U55" s="7"/>
      <c r="V55" s="7"/>
      <c r="W55" s="7"/>
      <c r="X55" s="7"/>
      <c r="Y55" s="7"/>
      <c r="Z55" s="7"/>
    </row>
    <row r="56" spans="1:26" ht="12.75">
      <c r="A56" s="4">
        <v>63070</v>
      </c>
      <c r="B56" s="2" t="s">
        <v>46</v>
      </c>
      <c r="C56" s="2">
        <v>800</v>
      </c>
      <c r="D56" s="2">
        <v>253</v>
      </c>
      <c r="E56" s="2">
        <f t="shared" si="12"/>
        <v>547</v>
      </c>
      <c r="F56" s="22"/>
      <c r="G56" s="2">
        <v>800</v>
      </c>
      <c r="H56" s="1">
        <v>288</v>
      </c>
      <c r="I56" s="1">
        <f t="shared" si="13"/>
        <v>512</v>
      </c>
      <c r="J56" s="22"/>
      <c r="K56" s="2">
        <v>800</v>
      </c>
      <c r="L56" s="2">
        <v>236</v>
      </c>
      <c r="M56" s="2">
        <f t="shared" si="14"/>
        <v>564</v>
      </c>
      <c r="N56" s="16"/>
      <c r="O56" s="27">
        <v>800</v>
      </c>
      <c r="P56" s="7">
        <v>800</v>
      </c>
      <c r="Q56" s="7">
        <v>800</v>
      </c>
      <c r="R56" s="7"/>
      <c r="S56" s="7"/>
      <c r="T56" s="7"/>
      <c r="U56" s="7"/>
      <c r="V56" s="7"/>
      <c r="W56" s="7"/>
      <c r="X56" s="7"/>
      <c r="Y56" s="7"/>
      <c r="Z56" s="7"/>
    </row>
    <row r="57" spans="1:26" ht="25.5">
      <c r="A57" s="4">
        <v>63030</v>
      </c>
      <c r="B57" s="2" t="s">
        <v>47</v>
      </c>
      <c r="C57" s="2">
        <v>600</v>
      </c>
      <c r="D57" s="2">
        <v>499</v>
      </c>
      <c r="E57" s="2">
        <f t="shared" si="12"/>
        <v>101</v>
      </c>
      <c r="F57" s="22"/>
      <c r="G57" s="2">
        <v>600</v>
      </c>
      <c r="H57" s="1">
        <v>889</v>
      </c>
      <c r="I57" s="1">
        <f t="shared" si="13"/>
        <v>-289</v>
      </c>
      <c r="J57" s="22"/>
      <c r="K57" s="1">
        <v>900</v>
      </c>
      <c r="L57" s="1">
        <v>1797</v>
      </c>
      <c r="M57" s="2">
        <f t="shared" si="14"/>
        <v>-897</v>
      </c>
      <c r="N57" s="16"/>
      <c r="O57" s="27">
        <v>2000</v>
      </c>
      <c r="P57" s="7">
        <v>2000</v>
      </c>
      <c r="Q57" s="7">
        <v>2000</v>
      </c>
      <c r="R57" s="13" t="s">
        <v>192</v>
      </c>
      <c r="S57" s="7"/>
      <c r="T57" s="7"/>
      <c r="U57" s="7"/>
      <c r="V57" s="7"/>
      <c r="W57" s="7"/>
      <c r="X57" s="7"/>
      <c r="Y57" s="7"/>
      <c r="Z57" s="7"/>
    </row>
    <row r="58" spans="1:26" ht="12.75">
      <c r="A58" s="4">
        <v>63035</v>
      </c>
      <c r="B58" s="2" t="s">
        <v>48</v>
      </c>
      <c r="C58" s="2">
        <v>2600</v>
      </c>
      <c r="D58" s="2">
        <v>3321</v>
      </c>
      <c r="E58" s="2">
        <f t="shared" si="12"/>
        <v>-721</v>
      </c>
      <c r="F58" s="22"/>
      <c r="G58" s="2">
        <v>3000</v>
      </c>
      <c r="H58" s="1">
        <v>0</v>
      </c>
      <c r="I58" s="1">
        <f t="shared" si="13"/>
        <v>3000</v>
      </c>
      <c r="J58" s="22"/>
      <c r="K58" s="2">
        <v>3000</v>
      </c>
      <c r="L58" s="2">
        <v>1092</v>
      </c>
      <c r="M58" s="2">
        <f t="shared" si="14"/>
        <v>1908</v>
      </c>
      <c r="N58" s="16"/>
      <c r="O58" s="27">
        <v>2500</v>
      </c>
      <c r="P58" s="7">
        <v>2500</v>
      </c>
      <c r="Q58" s="7">
        <v>2500</v>
      </c>
      <c r="R58" s="7"/>
      <c r="S58" s="7"/>
      <c r="T58" s="7"/>
      <c r="U58" s="7"/>
      <c r="V58" s="7"/>
      <c r="W58" s="7"/>
      <c r="X58" s="7"/>
      <c r="Y58" s="7"/>
      <c r="Z58" s="7"/>
    </row>
    <row r="59" spans="1:26" ht="12.75">
      <c r="A59" s="4">
        <v>63085</v>
      </c>
      <c r="B59" s="2" t="s">
        <v>49</v>
      </c>
      <c r="C59" s="2">
        <v>2000</v>
      </c>
      <c r="D59" s="2">
        <v>134</v>
      </c>
      <c r="E59" s="2">
        <f t="shared" si="12"/>
        <v>1866</v>
      </c>
      <c r="F59" s="22"/>
      <c r="G59" s="2">
        <v>2000</v>
      </c>
      <c r="H59" s="1">
        <v>1379</v>
      </c>
      <c r="I59" s="1">
        <f t="shared" si="13"/>
        <v>621</v>
      </c>
      <c r="J59" s="22"/>
      <c r="K59" s="2">
        <v>2000</v>
      </c>
      <c r="L59" s="2">
        <v>3167</v>
      </c>
      <c r="M59" s="2">
        <f t="shared" si="14"/>
        <v>-1167</v>
      </c>
      <c r="N59" s="16"/>
      <c r="O59" s="27">
        <v>3000</v>
      </c>
      <c r="P59" s="7">
        <v>3000</v>
      </c>
      <c r="Q59" s="7">
        <v>3000</v>
      </c>
      <c r="R59" s="7"/>
      <c r="S59" s="7"/>
      <c r="T59" s="7"/>
      <c r="U59" s="7"/>
      <c r="V59" s="7"/>
      <c r="W59" s="7"/>
      <c r="X59" s="7"/>
      <c r="Y59" s="7"/>
      <c r="Z59" s="7"/>
    </row>
    <row r="60" spans="1:26" ht="25.5">
      <c r="A60" s="4">
        <v>63075</v>
      </c>
      <c r="B60" s="12" t="s">
        <v>188</v>
      </c>
      <c r="C60" s="2">
        <v>2000</v>
      </c>
      <c r="D60" s="2">
        <v>137</v>
      </c>
      <c r="E60" s="2">
        <f t="shared" si="12"/>
        <v>1863</v>
      </c>
      <c r="F60" s="22"/>
      <c r="G60" s="2">
        <v>2000</v>
      </c>
      <c r="H60" s="1">
        <v>940</v>
      </c>
      <c r="I60" s="1">
        <f t="shared" si="13"/>
        <v>1060</v>
      </c>
      <c r="J60" s="22"/>
      <c r="K60" s="1">
        <v>1500</v>
      </c>
      <c r="L60" s="1">
        <v>130</v>
      </c>
      <c r="M60" s="2">
        <f t="shared" si="14"/>
        <v>1370</v>
      </c>
      <c r="N60" s="18"/>
      <c r="O60" s="27">
        <v>500</v>
      </c>
      <c r="P60" s="7">
        <v>500</v>
      </c>
      <c r="Q60" s="7">
        <v>500</v>
      </c>
      <c r="R60" s="7"/>
      <c r="S60" s="7"/>
      <c r="T60" s="7"/>
      <c r="U60" s="7"/>
      <c r="V60" s="7"/>
      <c r="W60" s="7"/>
      <c r="X60" s="7"/>
      <c r="Y60" s="7"/>
      <c r="Z60" s="7"/>
    </row>
    <row r="61" spans="1:26" ht="12.75">
      <c r="B61" s="3" t="s">
        <v>50</v>
      </c>
      <c r="C61" s="3">
        <f t="shared" ref="C61:D61" si="15">SUM(C51:C60)</f>
        <v>61700</v>
      </c>
      <c r="D61" s="3">
        <f t="shared" si="15"/>
        <v>50336</v>
      </c>
      <c r="E61" s="3">
        <f t="shared" si="12"/>
        <v>11364</v>
      </c>
      <c r="F61" s="21"/>
      <c r="G61" s="3">
        <f t="shared" ref="G61:H61" si="16">SUM(G51:G60)</f>
        <v>61400</v>
      </c>
      <c r="H61" s="3">
        <f t="shared" si="16"/>
        <v>35892</v>
      </c>
      <c r="I61" s="9">
        <f t="shared" si="13"/>
        <v>25508</v>
      </c>
      <c r="J61" s="22"/>
      <c r="K61" s="3">
        <f t="shared" ref="K61" si="17">SUM(K51:K60)</f>
        <v>61300</v>
      </c>
      <c r="L61" s="3">
        <f>SUM(L51:L60)</f>
        <v>54542</v>
      </c>
      <c r="M61" s="2">
        <f t="shared" si="14"/>
        <v>6758</v>
      </c>
      <c r="N61" s="16"/>
      <c r="O61" s="30">
        <f>SUM(O51:O60)</f>
        <v>61600</v>
      </c>
      <c r="P61" s="11">
        <f>SUM(P51:P60)</f>
        <v>61600</v>
      </c>
      <c r="Q61" s="11">
        <f>SUM(Q51:Q60)</f>
        <v>61600</v>
      </c>
      <c r="R61" s="7"/>
      <c r="S61" s="7"/>
      <c r="T61" s="7"/>
      <c r="U61" s="7"/>
      <c r="V61" s="7"/>
      <c r="W61" s="7"/>
      <c r="X61" s="7"/>
      <c r="Y61" s="7"/>
      <c r="Z61" s="7"/>
    </row>
    <row r="62" spans="1:26" ht="12.75">
      <c r="B62" s="2"/>
      <c r="C62" s="2"/>
      <c r="D62" s="2"/>
      <c r="E62" s="2"/>
      <c r="F62" s="22"/>
      <c r="G62" s="2"/>
      <c r="H62" s="2"/>
      <c r="I62" s="2"/>
      <c r="J62" s="22"/>
      <c r="K62" s="2"/>
      <c r="L62" s="2"/>
      <c r="M62" s="2"/>
      <c r="N62" s="16"/>
      <c r="O62" s="2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.75">
      <c r="B63" s="3" t="s">
        <v>51</v>
      </c>
      <c r="C63" s="3"/>
      <c r="D63" s="3"/>
      <c r="E63" s="3"/>
      <c r="F63" s="21"/>
      <c r="G63" s="2"/>
      <c r="H63" s="2"/>
      <c r="I63" s="2"/>
      <c r="J63" s="22"/>
      <c r="K63" s="2"/>
      <c r="L63" s="2"/>
      <c r="M63" s="2"/>
      <c r="N63" s="16"/>
      <c r="O63" s="2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.75">
      <c r="A64" s="4">
        <v>66005</v>
      </c>
      <c r="B64" s="2" t="s">
        <v>52</v>
      </c>
      <c r="C64" s="2">
        <v>6000</v>
      </c>
      <c r="D64" s="2">
        <v>5560</v>
      </c>
      <c r="E64" s="2">
        <f t="shared" ref="E64:E91" si="18">C64-D64</f>
        <v>440</v>
      </c>
      <c r="F64" s="22"/>
      <c r="G64" s="2">
        <v>6000</v>
      </c>
      <c r="H64" s="1">
        <v>6185</v>
      </c>
      <c r="I64" s="1">
        <f t="shared" ref="I64:I89" si="19">G64-H64</f>
        <v>-185</v>
      </c>
      <c r="J64" s="22"/>
      <c r="K64" s="1">
        <v>6200</v>
      </c>
      <c r="L64" s="1">
        <v>6685</v>
      </c>
      <c r="M64" s="1">
        <f>K64-L64</f>
        <v>-485</v>
      </c>
      <c r="N64" s="16"/>
      <c r="O64" s="27">
        <v>6700</v>
      </c>
      <c r="P64" s="7">
        <v>6700</v>
      </c>
      <c r="Q64" s="7">
        <v>6700</v>
      </c>
      <c r="R64" s="7"/>
      <c r="S64" s="7"/>
      <c r="T64" s="7"/>
      <c r="U64" s="7"/>
      <c r="V64" s="7"/>
      <c r="W64" s="7"/>
      <c r="X64" s="7"/>
      <c r="Y64" s="7"/>
      <c r="Z64" s="7"/>
    </row>
    <row r="65" spans="1:26" ht="12.75">
      <c r="A65" s="4">
        <v>66010</v>
      </c>
      <c r="B65" s="2" t="s">
        <v>53</v>
      </c>
      <c r="C65" s="2">
        <v>300</v>
      </c>
      <c r="D65" s="2">
        <v>210</v>
      </c>
      <c r="E65" s="2">
        <f t="shared" si="18"/>
        <v>90</v>
      </c>
      <c r="F65" s="22"/>
      <c r="G65" s="2">
        <v>300</v>
      </c>
      <c r="H65" s="1">
        <v>315</v>
      </c>
      <c r="I65" s="1">
        <f t="shared" si="19"/>
        <v>-15</v>
      </c>
      <c r="J65" s="22"/>
      <c r="K65" s="1">
        <v>516</v>
      </c>
      <c r="L65" s="1">
        <v>421</v>
      </c>
      <c r="M65" s="1">
        <f t="shared" ref="M65:M91" si="20">K65-L65</f>
        <v>95</v>
      </c>
      <c r="N65" s="17"/>
      <c r="O65" s="27">
        <v>516</v>
      </c>
      <c r="P65" s="7">
        <v>516</v>
      </c>
      <c r="Q65" s="7">
        <v>516</v>
      </c>
      <c r="R65" s="7"/>
      <c r="S65" s="7"/>
      <c r="T65" s="7"/>
      <c r="U65" s="7"/>
      <c r="V65" s="7"/>
      <c r="W65" s="7"/>
      <c r="X65" s="7"/>
      <c r="Y65" s="7"/>
      <c r="Z65" s="7"/>
    </row>
    <row r="66" spans="1:26" ht="12.75">
      <c r="A66" s="4">
        <v>66015</v>
      </c>
      <c r="B66" s="2" t="s">
        <v>54</v>
      </c>
      <c r="C66" s="2">
        <v>500</v>
      </c>
      <c r="D66" s="2">
        <v>296</v>
      </c>
      <c r="E66" s="2">
        <f t="shared" si="18"/>
        <v>204</v>
      </c>
      <c r="F66" s="22"/>
      <c r="G66" s="2">
        <v>500</v>
      </c>
      <c r="H66" s="1">
        <v>312</v>
      </c>
      <c r="I66" s="1">
        <f t="shared" si="19"/>
        <v>188</v>
      </c>
      <c r="J66" s="22"/>
      <c r="K66" s="1">
        <v>1300</v>
      </c>
      <c r="L66" s="1">
        <v>828</v>
      </c>
      <c r="M66" s="1">
        <f t="shared" si="20"/>
        <v>472</v>
      </c>
      <c r="N66" s="17"/>
      <c r="O66" s="27">
        <v>1300</v>
      </c>
      <c r="P66" s="7">
        <v>1300</v>
      </c>
      <c r="Q66" s="7">
        <v>1300</v>
      </c>
      <c r="R66" s="7"/>
      <c r="S66" s="7"/>
      <c r="T66" s="7"/>
      <c r="U66" s="7"/>
      <c r="V66" s="7"/>
      <c r="W66" s="7"/>
      <c r="X66" s="7"/>
      <c r="Y66" s="7"/>
      <c r="Z66" s="7"/>
    </row>
    <row r="67" spans="1:26" ht="12.75">
      <c r="A67" s="4">
        <v>66090</v>
      </c>
      <c r="B67" s="2" t="s">
        <v>55</v>
      </c>
      <c r="C67" s="2">
        <v>5000</v>
      </c>
      <c r="D67" s="2">
        <v>3196</v>
      </c>
      <c r="E67" s="2">
        <f t="shared" si="18"/>
        <v>1804</v>
      </c>
      <c r="F67" s="22"/>
      <c r="G67" s="2">
        <v>4000</v>
      </c>
      <c r="H67" s="1">
        <v>4159</v>
      </c>
      <c r="I67" s="1">
        <f t="shared" si="19"/>
        <v>-159</v>
      </c>
      <c r="J67" s="22"/>
      <c r="K67" s="1">
        <v>4200</v>
      </c>
      <c r="L67" s="1">
        <v>4477</v>
      </c>
      <c r="M67" s="1">
        <f t="shared" si="20"/>
        <v>-277</v>
      </c>
      <c r="N67" s="16"/>
      <c r="O67" s="27">
        <v>4500</v>
      </c>
      <c r="P67" s="7">
        <v>4500</v>
      </c>
      <c r="Q67" s="7">
        <v>4500</v>
      </c>
      <c r="R67" s="7"/>
      <c r="S67" s="7"/>
      <c r="T67" s="7"/>
      <c r="U67" s="7"/>
      <c r="V67" s="7"/>
      <c r="W67" s="7"/>
      <c r="X67" s="7"/>
      <c r="Y67" s="7"/>
      <c r="Z67" s="7"/>
    </row>
    <row r="68" spans="1:26" ht="25.5">
      <c r="A68" s="4">
        <v>66020</v>
      </c>
      <c r="B68" s="12" t="s">
        <v>121</v>
      </c>
      <c r="C68" s="2">
        <v>200</v>
      </c>
      <c r="D68" s="2">
        <v>0</v>
      </c>
      <c r="E68" s="2">
        <f t="shared" si="18"/>
        <v>200</v>
      </c>
      <c r="F68" s="22"/>
      <c r="G68" s="2">
        <v>200</v>
      </c>
      <c r="H68" s="1">
        <v>60</v>
      </c>
      <c r="I68" s="1">
        <f t="shared" si="19"/>
        <v>140</v>
      </c>
      <c r="J68" s="22"/>
      <c r="K68" s="2">
        <v>200</v>
      </c>
      <c r="L68" s="2">
        <v>100</v>
      </c>
      <c r="M68" s="1">
        <f t="shared" si="20"/>
        <v>100</v>
      </c>
      <c r="N68" s="16"/>
      <c r="O68" s="27">
        <v>200</v>
      </c>
      <c r="P68" s="7">
        <v>200</v>
      </c>
      <c r="Q68" s="7">
        <v>200</v>
      </c>
      <c r="R68" s="7"/>
      <c r="S68" s="7"/>
      <c r="T68" s="7"/>
      <c r="U68" s="7"/>
      <c r="V68" s="7"/>
      <c r="W68" s="7"/>
      <c r="X68" s="7"/>
      <c r="Y68" s="7"/>
      <c r="Z68" s="7"/>
    </row>
    <row r="69" spans="1:26" ht="25.5">
      <c r="A69" s="4">
        <v>66025</v>
      </c>
      <c r="B69" s="12" t="s">
        <v>122</v>
      </c>
      <c r="C69" s="2">
        <v>350</v>
      </c>
      <c r="D69" s="2">
        <v>268</v>
      </c>
      <c r="E69" s="2">
        <f t="shared" si="18"/>
        <v>82</v>
      </c>
      <c r="F69" s="22"/>
      <c r="G69" s="2">
        <v>350</v>
      </c>
      <c r="H69" s="1">
        <v>160</v>
      </c>
      <c r="I69" s="1">
        <f t="shared" si="19"/>
        <v>190</v>
      </c>
      <c r="J69" s="22"/>
      <c r="K69" s="2">
        <v>350</v>
      </c>
      <c r="L69" s="2">
        <v>293</v>
      </c>
      <c r="M69" s="1">
        <f t="shared" si="20"/>
        <v>57</v>
      </c>
      <c r="N69" s="16"/>
      <c r="O69" s="27">
        <v>500</v>
      </c>
      <c r="P69" s="7">
        <v>500</v>
      </c>
      <c r="Q69" s="7">
        <v>500</v>
      </c>
      <c r="R69" s="7" t="s">
        <v>97</v>
      </c>
      <c r="S69" s="7"/>
      <c r="T69" s="7"/>
      <c r="U69" s="7"/>
      <c r="V69" s="7"/>
      <c r="W69" s="7"/>
      <c r="X69" s="7"/>
      <c r="Y69" s="7"/>
      <c r="Z69" s="7"/>
    </row>
    <row r="70" spans="1:26" ht="12.75">
      <c r="A70" s="4">
        <v>66017</v>
      </c>
      <c r="B70" s="7" t="s">
        <v>56</v>
      </c>
      <c r="C70" s="2">
        <v>3000</v>
      </c>
      <c r="D70" s="2">
        <v>2782</v>
      </c>
      <c r="E70" s="2">
        <f t="shared" si="18"/>
        <v>218</v>
      </c>
      <c r="F70" s="22"/>
      <c r="G70" s="2">
        <v>3000</v>
      </c>
      <c r="H70" s="1">
        <v>2706</v>
      </c>
      <c r="I70" s="1">
        <f t="shared" si="19"/>
        <v>294</v>
      </c>
      <c r="J70" s="22"/>
      <c r="K70" s="1">
        <v>6000</v>
      </c>
      <c r="L70" s="1">
        <v>0</v>
      </c>
      <c r="M70" s="1">
        <f t="shared" si="20"/>
        <v>6000</v>
      </c>
      <c r="N70" s="16"/>
      <c r="O70" s="27">
        <v>4500</v>
      </c>
      <c r="P70" s="7">
        <v>4500</v>
      </c>
      <c r="Q70" s="7">
        <v>4500</v>
      </c>
      <c r="R70" s="7"/>
      <c r="S70" s="7"/>
      <c r="T70" s="7"/>
      <c r="U70" s="7"/>
      <c r="V70" s="7"/>
      <c r="W70" s="7"/>
      <c r="X70" s="7"/>
      <c r="Y70" s="7"/>
      <c r="Z70" s="7"/>
    </row>
    <row r="71" spans="1:26" ht="12.75">
      <c r="A71" s="4">
        <v>66030</v>
      </c>
      <c r="B71" s="2" t="s">
        <v>57</v>
      </c>
      <c r="C71" s="2">
        <v>300</v>
      </c>
      <c r="D71" s="2">
        <v>300</v>
      </c>
      <c r="E71" s="2">
        <f t="shared" si="18"/>
        <v>0</v>
      </c>
      <c r="F71" s="22"/>
      <c r="G71" s="2">
        <v>300</v>
      </c>
      <c r="H71" s="1">
        <v>0</v>
      </c>
      <c r="I71" s="1">
        <f t="shared" si="19"/>
        <v>300</v>
      </c>
      <c r="J71" s="22"/>
      <c r="K71" s="2">
        <v>300</v>
      </c>
      <c r="L71" s="2">
        <v>300</v>
      </c>
      <c r="M71" s="1">
        <f t="shared" si="20"/>
        <v>0</v>
      </c>
      <c r="N71" s="16"/>
      <c r="O71" s="27">
        <v>660</v>
      </c>
      <c r="P71" s="7">
        <v>660</v>
      </c>
      <c r="Q71" s="7">
        <v>660</v>
      </c>
      <c r="R71" s="7" t="s">
        <v>115</v>
      </c>
      <c r="S71" s="7"/>
      <c r="T71" s="7"/>
      <c r="U71" s="7"/>
      <c r="V71" s="7"/>
      <c r="W71" s="7"/>
      <c r="X71" s="7"/>
      <c r="Y71" s="7"/>
      <c r="Z71" s="7"/>
    </row>
    <row r="72" spans="1:26" ht="12.75">
      <c r="A72" s="4">
        <v>66035</v>
      </c>
      <c r="B72" s="2" t="s">
        <v>58</v>
      </c>
      <c r="C72" s="2">
        <v>700</v>
      </c>
      <c r="D72" s="2">
        <v>0</v>
      </c>
      <c r="E72" s="2">
        <f t="shared" si="18"/>
        <v>700</v>
      </c>
      <c r="F72" s="22"/>
      <c r="G72" s="2">
        <v>700</v>
      </c>
      <c r="H72" s="1">
        <v>718</v>
      </c>
      <c r="I72" s="1">
        <f t="shared" si="19"/>
        <v>-18</v>
      </c>
      <c r="J72" s="22"/>
      <c r="K72" s="2">
        <v>700</v>
      </c>
      <c r="L72" s="2">
        <v>451</v>
      </c>
      <c r="M72" s="1">
        <f t="shared" si="20"/>
        <v>249</v>
      </c>
      <c r="N72" s="16"/>
      <c r="O72" s="27">
        <v>650</v>
      </c>
      <c r="P72" s="7">
        <v>650</v>
      </c>
      <c r="Q72" s="7">
        <v>650</v>
      </c>
      <c r="R72" s="7"/>
      <c r="S72" s="7"/>
      <c r="T72" s="7"/>
      <c r="U72" s="7"/>
      <c r="V72" s="7"/>
      <c r="W72" s="7"/>
      <c r="X72" s="7"/>
      <c r="Y72" s="7"/>
      <c r="Z72" s="7"/>
    </row>
    <row r="73" spans="1:26" ht="12.75">
      <c r="A73" s="4">
        <v>66105</v>
      </c>
      <c r="B73" s="2" t="s">
        <v>59</v>
      </c>
      <c r="C73" s="2">
        <v>200</v>
      </c>
      <c r="D73" s="2">
        <v>132</v>
      </c>
      <c r="E73" s="2">
        <f t="shared" si="18"/>
        <v>68</v>
      </c>
      <c r="F73" s="22"/>
      <c r="G73" s="2">
        <v>200</v>
      </c>
      <c r="H73" s="1">
        <v>0</v>
      </c>
      <c r="I73" s="1">
        <f t="shared" si="19"/>
        <v>200</v>
      </c>
      <c r="J73" s="22"/>
      <c r="K73" s="1">
        <v>0</v>
      </c>
      <c r="L73" s="1"/>
      <c r="M73" s="1">
        <f t="shared" si="20"/>
        <v>0</v>
      </c>
      <c r="N73" s="17"/>
      <c r="O73" s="27">
        <v>0</v>
      </c>
      <c r="P73" s="7">
        <v>0</v>
      </c>
      <c r="Q73" s="7">
        <v>0</v>
      </c>
      <c r="R73" s="7"/>
      <c r="S73" s="7"/>
      <c r="T73" s="7"/>
      <c r="U73" s="7"/>
      <c r="V73" s="7"/>
      <c r="W73" s="7"/>
      <c r="X73" s="7"/>
      <c r="Y73" s="7"/>
      <c r="Z73" s="7"/>
    </row>
    <row r="74" spans="1:26" ht="12.75">
      <c r="A74" s="4">
        <v>66027</v>
      </c>
      <c r="B74" s="2" t="s">
        <v>60</v>
      </c>
      <c r="C74" s="2">
        <v>2500</v>
      </c>
      <c r="D74" s="2">
        <v>0</v>
      </c>
      <c r="E74" s="2">
        <f t="shared" si="18"/>
        <v>2500</v>
      </c>
      <c r="F74" s="22"/>
      <c r="G74" s="2">
        <v>2500</v>
      </c>
      <c r="H74" s="1">
        <v>123</v>
      </c>
      <c r="I74" s="1">
        <f t="shared" si="19"/>
        <v>2377</v>
      </c>
      <c r="J74" s="22"/>
      <c r="K74" s="2">
        <v>2500</v>
      </c>
      <c r="L74" s="2">
        <v>165</v>
      </c>
      <c r="M74" s="1">
        <f t="shared" si="20"/>
        <v>2335</v>
      </c>
      <c r="N74" s="16"/>
      <c r="O74" s="27">
        <v>2500</v>
      </c>
      <c r="P74" s="7">
        <v>2500</v>
      </c>
      <c r="Q74" s="7">
        <v>2500</v>
      </c>
      <c r="R74" s="7"/>
      <c r="S74" s="7"/>
      <c r="T74" s="7"/>
      <c r="U74" s="7"/>
      <c r="V74" s="7"/>
      <c r="W74" s="7"/>
      <c r="X74" s="7"/>
      <c r="Y74" s="7"/>
      <c r="Z74" s="7"/>
    </row>
    <row r="75" spans="1:26" ht="25.5">
      <c r="A75" s="4">
        <v>62095</v>
      </c>
      <c r="B75" s="12" t="s">
        <v>185</v>
      </c>
      <c r="C75" s="2">
        <v>85000</v>
      </c>
      <c r="D75" s="2">
        <v>81957</v>
      </c>
      <c r="E75" s="2">
        <f t="shared" si="18"/>
        <v>3043</v>
      </c>
      <c r="F75" s="22"/>
      <c r="G75" s="2">
        <v>85000</v>
      </c>
      <c r="H75" s="1">
        <v>87201</v>
      </c>
      <c r="I75" s="1">
        <f t="shared" si="19"/>
        <v>-2201</v>
      </c>
      <c r="J75" s="22"/>
      <c r="K75" s="2">
        <v>85000</v>
      </c>
      <c r="L75" s="2">
        <v>84372</v>
      </c>
      <c r="M75" s="1">
        <f t="shared" si="20"/>
        <v>628</v>
      </c>
      <c r="N75" s="16"/>
      <c r="O75" s="27">
        <v>85000</v>
      </c>
      <c r="P75" s="7">
        <v>85000</v>
      </c>
      <c r="Q75" s="7">
        <v>85000</v>
      </c>
      <c r="R75" s="7"/>
      <c r="S75" s="7"/>
      <c r="T75" s="7"/>
      <c r="U75" s="7"/>
      <c r="V75" s="7"/>
      <c r="W75" s="7"/>
      <c r="X75" s="7"/>
      <c r="Y75" s="7"/>
      <c r="Z75" s="7"/>
    </row>
    <row r="76" spans="1:26" ht="28.5" customHeight="1">
      <c r="A76" s="4">
        <v>33110</v>
      </c>
      <c r="B76" s="12" t="s">
        <v>91</v>
      </c>
      <c r="C76" s="2">
        <v>700</v>
      </c>
      <c r="D76" s="2">
        <v>73</v>
      </c>
      <c r="E76" s="2">
        <f t="shared" si="18"/>
        <v>627</v>
      </c>
      <c r="F76" s="22"/>
      <c r="G76" s="2">
        <v>800</v>
      </c>
      <c r="H76" s="1">
        <v>154</v>
      </c>
      <c r="I76" s="1">
        <f t="shared" si="19"/>
        <v>646</v>
      </c>
      <c r="J76" s="22"/>
      <c r="K76" s="1">
        <v>300</v>
      </c>
      <c r="L76" s="1">
        <v>345</v>
      </c>
      <c r="M76" s="1">
        <f t="shared" si="20"/>
        <v>-45</v>
      </c>
      <c r="N76" s="16"/>
      <c r="O76" s="27">
        <v>400</v>
      </c>
      <c r="P76" s="7">
        <v>400</v>
      </c>
      <c r="Q76" s="7">
        <v>400</v>
      </c>
      <c r="R76" s="7"/>
      <c r="S76" s="7"/>
      <c r="T76" s="7"/>
      <c r="U76" s="7"/>
      <c r="V76" s="7"/>
      <c r="W76" s="7"/>
      <c r="X76" s="7"/>
      <c r="Y76" s="7"/>
      <c r="Z76" s="7"/>
    </row>
    <row r="77" spans="1:26" ht="29.25" customHeight="1">
      <c r="A77" s="4">
        <v>66045</v>
      </c>
      <c r="B77" s="12" t="s">
        <v>92</v>
      </c>
      <c r="C77" s="2">
        <v>230</v>
      </c>
      <c r="D77" s="2">
        <v>329</v>
      </c>
      <c r="E77" s="2">
        <f t="shared" si="18"/>
        <v>-99</v>
      </c>
      <c r="F77" s="22"/>
      <c r="G77" s="2">
        <v>350</v>
      </c>
      <c r="H77" s="1">
        <v>81</v>
      </c>
      <c r="I77" s="1">
        <f t="shared" si="19"/>
        <v>269</v>
      </c>
      <c r="J77" s="22"/>
      <c r="K77" s="2">
        <v>350</v>
      </c>
      <c r="L77" s="2">
        <v>149</v>
      </c>
      <c r="M77" s="1">
        <f t="shared" si="20"/>
        <v>201</v>
      </c>
      <c r="N77" s="16"/>
      <c r="O77" s="27">
        <v>250</v>
      </c>
      <c r="P77" s="7">
        <v>250</v>
      </c>
      <c r="Q77" s="7">
        <v>250</v>
      </c>
      <c r="R77" s="7"/>
      <c r="S77" s="7"/>
      <c r="T77" s="7"/>
      <c r="U77" s="7"/>
      <c r="V77" s="7"/>
      <c r="W77" s="7"/>
      <c r="X77" s="7"/>
      <c r="Y77" s="7"/>
      <c r="Z77" s="7"/>
    </row>
    <row r="78" spans="1:26" ht="25.5">
      <c r="A78" s="4">
        <v>66040</v>
      </c>
      <c r="B78" s="13" t="s">
        <v>187</v>
      </c>
      <c r="C78" s="2">
        <v>7500</v>
      </c>
      <c r="D78" s="2">
        <v>6397</v>
      </c>
      <c r="E78" s="2">
        <f t="shared" si="18"/>
        <v>1103</v>
      </c>
      <c r="F78" s="22"/>
      <c r="G78" s="2">
        <v>7000</v>
      </c>
      <c r="H78" s="1">
        <v>6472</v>
      </c>
      <c r="I78" s="1">
        <f t="shared" si="19"/>
        <v>528</v>
      </c>
      <c r="J78" s="22"/>
      <c r="K78" s="2">
        <v>7000</v>
      </c>
      <c r="L78" s="2">
        <v>6666</v>
      </c>
      <c r="M78" s="1">
        <f t="shared" si="20"/>
        <v>334</v>
      </c>
      <c r="N78" s="19"/>
      <c r="O78" s="27">
        <v>7000</v>
      </c>
      <c r="P78" s="7">
        <v>7000</v>
      </c>
      <c r="Q78" s="7">
        <v>7000</v>
      </c>
      <c r="R78" s="7"/>
      <c r="S78" s="7"/>
      <c r="T78" s="7"/>
      <c r="U78" s="7"/>
      <c r="V78" s="7"/>
      <c r="W78" s="7"/>
      <c r="X78" s="7"/>
      <c r="Y78" s="7"/>
      <c r="Z78" s="7"/>
    </row>
    <row r="79" spans="1:26" ht="12.75">
      <c r="B79" s="7" t="s">
        <v>94</v>
      </c>
      <c r="C79" s="2"/>
      <c r="D79" s="2"/>
      <c r="E79" s="2"/>
      <c r="F79" s="22"/>
      <c r="G79" s="2"/>
      <c r="H79" s="1"/>
      <c r="I79" s="1"/>
      <c r="J79" s="22"/>
      <c r="K79" s="2">
        <v>1020</v>
      </c>
      <c r="L79" s="2">
        <v>1020</v>
      </c>
      <c r="M79" s="1">
        <f t="shared" si="20"/>
        <v>0</v>
      </c>
      <c r="N79" s="19"/>
      <c r="O79" s="27">
        <v>1200</v>
      </c>
      <c r="P79" s="7">
        <v>1200</v>
      </c>
      <c r="Q79" s="7">
        <v>1200</v>
      </c>
      <c r="R79" s="7"/>
      <c r="S79" s="7"/>
      <c r="T79" s="7"/>
      <c r="U79" s="7"/>
      <c r="V79" s="7"/>
      <c r="W79" s="7"/>
      <c r="X79" s="7"/>
      <c r="Y79" s="7"/>
      <c r="Z79" s="7"/>
    </row>
    <row r="80" spans="1:26" ht="25.5">
      <c r="A80" s="4">
        <v>66050</v>
      </c>
      <c r="B80" s="12" t="s">
        <v>186</v>
      </c>
      <c r="C80" s="2">
        <v>50</v>
      </c>
      <c r="D80" s="2">
        <v>131</v>
      </c>
      <c r="E80" s="2">
        <f t="shared" si="18"/>
        <v>-81</v>
      </c>
      <c r="F80" s="22"/>
      <c r="G80" s="2">
        <v>590</v>
      </c>
      <c r="H80" s="1">
        <v>320</v>
      </c>
      <c r="I80" s="1">
        <f t="shared" si="19"/>
        <v>270</v>
      </c>
      <c r="J80" s="22"/>
      <c r="K80" s="1">
        <v>476</v>
      </c>
      <c r="L80" s="1">
        <v>564</v>
      </c>
      <c r="M80" s="1">
        <f t="shared" si="20"/>
        <v>-88</v>
      </c>
      <c r="N80" s="16"/>
      <c r="O80" s="27">
        <v>360</v>
      </c>
      <c r="P80" s="7">
        <v>360</v>
      </c>
      <c r="Q80" s="7">
        <v>360</v>
      </c>
      <c r="R80" s="7"/>
      <c r="S80" s="7"/>
      <c r="T80" s="7"/>
      <c r="U80" s="7"/>
      <c r="V80" s="7"/>
      <c r="W80" s="7"/>
      <c r="X80" s="7"/>
      <c r="Y80" s="7"/>
      <c r="Z80" s="7"/>
    </row>
    <row r="81" spans="1:26" ht="12.75">
      <c r="A81" s="4">
        <v>66055</v>
      </c>
      <c r="B81" s="2" t="s">
        <v>61</v>
      </c>
      <c r="C81" s="2">
        <v>1000</v>
      </c>
      <c r="D81" s="2">
        <v>394</v>
      </c>
      <c r="E81" s="2">
        <f t="shared" si="18"/>
        <v>606</v>
      </c>
      <c r="F81" s="22"/>
      <c r="G81" s="2">
        <v>500</v>
      </c>
      <c r="H81" s="1">
        <v>583</v>
      </c>
      <c r="I81" s="1">
        <f t="shared" si="19"/>
        <v>-83</v>
      </c>
      <c r="J81" s="22"/>
      <c r="K81" s="1">
        <v>600</v>
      </c>
      <c r="L81" s="1">
        <v>625</v>
      </c>
      <c r="M81" s="1">
        <f t="shared" si="20"/>
        <v>-25</v>
      </c>
      <c r="N81" s="16"/>
      <c r="O81" s="27">
        <v>600</v>
      </c>
      <c r="P81" s="7">
        <v>600</v>
      </c>
      <c r="Q81" s="7">
        <v>600</v>
      </c>
      <c r="R81" s="7"/>
      <c r="S81" s="7"/>
      <c r="T81" s="7"/>
      <c r="U81" s="7"/>
      <c r="V81" s="7"/>
      <c r="W81" s="7"/>
      <c r="X81" s="7"/>
      <c r="Y81" s="7"/>
      <c r="Z81" s="7"/>
    </row>
    <row r="82" spans="1:26" ht="25.5">
      <c r="A82" s="4">
        <v>66080</v>
      </c>
      <c r="B82" s="12" t="s">
        <v>89</v>
      </c>
      <c r="C82" s="2">
        <v>2000</v>
      </c>
      <c r="D82" s="2">
        <v>2493</v>
      </c>
      <c r="E82" s="2">
        <f t="shared" si="18"/>
        <v>-493</v>
      </c>
      <c r="F82" s="22"/>
      <c r="G82" s="2">
        <v>2500</v>
      </c>
      <c r="H82" s="1">
        <v>1529</v>
      </c>
      <c r="I82" s="1">
        <f t="shared" si="19"/>
        <v>971</v>
      </c>
      <c r="J82" s="22"/>
      <c r="K82" s="1">
        <v>2000</v>
      </c>
      <c r="L82" s="1">
        <v>1394</v>
      </c>
      <c r="M82" s="1">
        <f t="shared" si="20"/>
        <v>606</v>
      </c>
      <c r="N82" s="16"/>
      <c r="O82" s="27">
        <v>1500</v>
      </c>
      <c r="P82" s="7">
        <v>1500</v>
      </c>
      <c r="Q82" s="7">
        <v>1500</v>
      </c>
      <c r="R82" s="7"/>
      <c r="S82" s="7"/>
      <c r="T82" s="7"/>
      <c r="U82" s="7"/>
      <c r="V82" s="7"/>
      <c r="W82" s="7"/>
      <c r="X82" s="7"/>
      <c r="Y82" s="7"/>
      <c r="Z82" s="7"/>
    </row>
    <row r="83" spans="1:26" ht="12.75">
      <c r="A83" s="4">
        <v>66060</v>
      </c>
      <c r="B83" s="2" t="s">
        <v>62</v>
      </c>
      <c r="C83" s="2">
        <v>1300</v>
      </c>
      <c r="D83" s="2">
        <v>1300</v>
      </c>
      <c r="E83" s="2">
        <f t="shared" si="18"/>
        <v>0</v>
      </c>
      <c r="F83" s="22"/>
      <c r="G83" s="2">
        <v>1300</v>
      </c>
      <c r="H83" s="1">
        <v>1300</v>
      </c>
      <c r="I83" s="1">
        <f t="shared" si="19"/>
        <v>0</v>
      </c>
      <c r="J83" s="22"/>
      <c r="K83" s="2">
        <v>1300</v>
      </c>
      <c r="L83" s="2">
        <v>1300</v>
      </c>
      <c r="M83" s="1">
        <f t="shared" si="20"/>
        <v>0</v>
      </c>
      <c r="N83" s="16"/>
      <c r="O83" s="27">
        <v>1300</v>
      </c>
      <c r="P83" s="7">
        <v>1300</v>
      </c>
      <c r="Q83" s="7">
        <v>1300</v>
      </c>
      <c r="R83" s="7"/>
      <c r="S83" s="7"/>
      <c r="T83" s="7"/>
      <c r="U83" s="7"/>
      <c r="V83" s="7"/>
      <c r="W83" s="7"/>
      <c r="X83" s="7"/>
      <c r="Y83" s="7"/>
      <c r="Z83" s="7"/>
    </row>
    <row r="84" spans="1:26" ht="12.75">
      <c r="A84" s="4">
        <v>66075</v>
      </c>
      <c r="B84" s="2" t="s">
        <v>63</v>
      </c>
      <c r="C84" s="2">
        <v>2500</v>
      </c>
      <c r="D84" s="2">
        <v>3802</v>
      </c>
      <c r="E84" s="2">
        <f t="shared" si="18"/>
        <v>-1302</v>
      </c>
      <c r="F84" s="22"/>
      <c r="G84" s="2">
        <v>4000</v>
      </c>
      <c r="H84" s="1">
        <v>5242</v>
      </c>
      <c r="I84" s="1">
        <f t="shared" si="19"/>
        <v>-1242</v>
      </c>
      <c r="J84" s="22"/>
      <c r="K84" s="1">
        <v>4500</v>
      </c>
      <c r="L84" s="1">
        <v>4858</v>
      </c>
      <c r="M84" s="1">
        <f t="shared" si="20"/>
        <v>-358</v>
      </c>
      <c r="N84" s="16"/>
      <c r="O84" s="27">
        <v>5000</v>
      </c>
      <c r="P84" s="7">
        <v>5000</v>
      </c>
      <c r="Q84" s="7">
        <v>5000</v>
      </c>
      <c r="R84" s="7"/>
      <c r="S84" s="7"/>
      <c r="T84" s="7"/>
      <c r="U84" s="7"/>
      <c r="V84" s="7"/>
      <c r="W84" s="7"/>
      <c r="X84" s="7"/>
      <c r="Y84" s="7"/>
      <c r="Z84" s="7"/>
    </row>
    <row r="85" spans="1:26" ht="25.5">
      <c r="A85" s="4">
        <v>66140</v>
      </c>
      <c r="B85" s="12" t="s">
        <v>88</v>
      </c>
      <c r="C85" s="2">
        <v>0</v>
      </c>
      <c r="D85" s="2">
        <v>0</v>
      </c>
      <c r="E85" s="2">
        <f t="shared" si="18"/>
        <v>0</v>
      </c>
      <c r="F85" s="22"/>
      <c r="G85" s="2">
        <v>35000</v>
      </c>
      <c r="H85" s="1">
        <v>27642</v>
      </c>
      <c r="I85" s="1">
        <f t="shared" si="19"/>
        <v>7358</v>
      </c>
      <c r="J85" s="22"/>
      <c r="K85" s="1">
        <v>30000</v>
      </c>
      <c r="L85" s="1">
        <v>0</v>
      </c>
      <c r="M85" s="1">
        <f t="shared" si="20"/>
        <v>30000</v>
      </c>
      <c r="N85" s="18"/>
      <c r="O85" s="27">
        <v>30000</v>
      </c>
      <c r="P85" s="7">
        <v>30000</v>
      </c>
      <c r="Q85" s="7">
        <v>30000</v>
      </c>
      <c r="R85" s="7"/>
      <c r="S85" s="7"/>
      <c r="T85" s="7"/>
      <c r="U85" s="7"/>
      <c r="V85" s="7"/>
      <c r="W85" s="7"/>
      <c r="X85" s="7"/>
      <c r="Y85" s="7"/>
      <c r="Z85" s="7"/>
    </row>
    <row r="86" spans="1:26" ht="12.75">
      <c r="A86" s="4">
        <v>66130</v>
      </c>
      <c r="B86" s="2" t="s">
        <v>64</v>
      </c>
      <c r="C86" s="2">
        <v>0</v>
      </c>
      <c r="D86" s="2">
        <v>0</v>
      </c>
      <c r="E86" s="2">
        <f t="shared" si="18"/>
        <v>0</v>
      </c>
      <c r="F86" s="22"/>
      <c r="G86" s="2">
        <v>200</v>
      </c>
      <c r="H86" s="1">
        <v>232</v>
      </c>
      <c r="I86" s="1">
        <f t="shared" si="19"/>
        <v>-32</v>
      </c>
      <c r="J86" s="22"/>
      <c r="K86" s="2">
        <v>200</v>
      </c>
      <c r="L86" s="2">
        <v>0</v>
      </c>
      <c r="M86" s="1">
        <f t="shared" si="20"/>
        <v>200</v>
      </c>
      <c r="N86" s="16"/>
      <c r="O86" s="27">
        <v>100</v>
      </c>
      <c r="P86" s="7">
        <v>100</v>
      </c>
      <c r="Q86" s="7">
        <v>100</v>
      </c>
      <c r="R86" s="7"/>
      <c r="S86" s="7"/>
      <c r="T86" s="7"/>
      <c r="U86" s="7"/>
      <c r="V86" s="7"/>
      <c r="W86" s="7"/>
      <c r="X86" s="7"/>
      <c r="Y86" s="7"/>
      <c r="Z86" s="7"/>
    </row>
    <row r="87" spans="1:26" ht="51">
      <c r="A87" s="4">
        <v>66085</v>
      </c>
      <c r="B87" s="2" t="s">
        <v>65</v>
      </c>
      <c r="C87" s="2">
        <v>5117</v>
      </c>
      <c r="D87" s="2">
        <v>4550</v>
      </c>
      <c r="E87" s="2">
        <f t="shared" si="18"/>
        <v>567</v>
      </c>
      <c r="F87" s="22"/>
      <c r="G87" s="2">
        <v>4610</v>
      </c>
      <c r="H87" s="1">
        <v>3513</v>
      </c>
      <c r="I87" s="1">
        <f t="shared" si="19"/>
        <v>1097</v>
      </c>
      <c r="J87" s="22"/>
      <c r="K87" s="2">
        <v>4610</v>
      </c>
      <c r="L87" s="2">
        <v>4082</v>
      </c>
      <c r="M87" s="1">
        <f t="shared" si="20"/>
        <v>528</v>
      </c>
      <c r="N87" s="16"/>
      <c r="O87" s="27">
        <v>5238</v>
      </c>
      <c r="P87" s="7">
        <v>5238</v>
      </c>
      <c r="Q87" s="7">
        <v>5330</v>
      </c>
      <c r="R87" s="13" t="s">
        <v>120</v>
      </c>
      <c r="S87" s="7"/>
      <c r="T87" s="7"/>
      <c r="U87" s="7"/>
      <c r="V87" s="7"/>
      <c r="W87" s="7"/>
      <c r="X87" s="7"/>
      <c r="Y87" s="7"/>
      <c r="Z87" s="7"/>
    </row>
    <row r="88" spans="1:26" ht="12.75">
      <c r="A88" s="4">
        <v>66100</v>
      </c>
      <c r="B88" s="2" t="s">
        <v>66</v>
      </c>
      <c r="C88" s="2">
        <v>200</v>
      </c>
      <c r="D88" s="2">
        <v>200</v>
      </c>
      <c r="E88" s="2">
        <f t="shared" si="18"/>
        <v>0</v>
      </c>
      <c r="F88" s="22"/>
      <c r="G88" s="2">
        <v>200</v>
      </c>
      <c r="H88" s="1">
        <v>200</v>
      </c>
      <c r="I88" s="1">
        <f t="shared" si="19"/>
        <v>0</v>
      </c>
      <c r="J88" s="22"/>
      <c r="K88" s="2">
        <v>200</v>
      </c>
      <c r="L88" s="2">
        <v>200</v>
      </c>
      <c r="M88" s="1">
        <f t="shared" si="20"/>
        <v>0</v>
      </c>
      <c r="N88" s="16"/>
      <c r="O88" s="27">
        <v>200</v>
      </c>
      <c r="P88" s="7">
        <v>200</v>
      </c>
      <c r="Q88" s="7">
        <v>200</v>
      </c>
      <c r="R88" s="7"/>
      <c r="S88" s="7"/>
      <c r="T88" s="7"/>
      <c r="U88" s="7"/>
      <c r="V88" s="7"/>
      <c r="W88" s="7"/>
      <c r="X88" s="7"/>
      <c r="Y88" s="7"/>
      <c r="Z88" s="7"/>
    </row>
    <row r="89" spans="1:26" ht="45" customHeight="1">
      <c r="A89" s="4">
        <v>66037</v>
      </c>
      <c r="B89" s="7" t="s">
        <v>67</v>
      </c>
      <c r="C89" s="2">
        <v>1000</v>
      </c>
      <c r="D89" s="2">
        <v>525</v>
      </c>
      <c r="E89" s="2">
        <f t="shared" si="18"/>
        <v>475</v>
      </c>
      <c r="F89" s="22"/>
      <c r="G89" s="2">
        <v>750</v>
      </c>
      <c r="H89" s="1">
        <v>777</v>
      </c>
      <c r="I89" s="1">
        <f t="shared" si="19"/>
        <v>-27</v>
      </c>
      <c r="J89" s="22"/>
      <c r="K89" s="1">
        <v>1350</v>
      </c>
      <c r="L89" s="1">
        <v>819</v>
      </c>
      <c r="M89" s="1">
        <f t="shared" si="20"/>
        <v>531</v>
      </c>
      <c r="N89" s="17"/>
      <c r="O89" s="27">
        <v>1350</v>
      </c>
      <c r="P89" s="7">
        <v>1350</v>
      </c>
      <c r="Q89" s="7">
        <v>1350</v>
      </c>
      <c r="R89" s="12" t="s">
        <v>68</v>
      </c>
      <c r="S89" s="7"/>
      <c r="T89" s="7"/>
      <c r="U89" s="7"/>
      <c r="V89" s="7"/>
      <c r="W89" s="7"/>
      <c r="X89" s="7"/>
      <c r="Y89" s="7"/>
      <c r="Z89" s="7"/>
    </row>
    <row r="90" spans="1:26" ht="12.75">
      <c r="B90" s="2"/>
      <c r="C90" s="2"/>
      <c r="D90" s="2"/>
      <c r="E90" s="2"/>
      <c r="F90" s="22"/>
      <c r="G90" s="2"/>
      <c r="H90" s="2"/>
      <c r="I90" s="1"/>
      <c r="J90" s="22"/>
      <c r="K90" s="2"/>
      <c r="L90" s="2"/>
      <c r="M90" s="1"/>
      <c r="N90" s="16"/>
      <c r="O90" s="2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>
      <c r="B91" s="3" t="s">
        <v>69</v>
      </c>
      <c r="C91" s="3">
        <f>SUM(C64:C89)</f>
        <v>125647</v>
      </c>
      <c r="D91" s="3">
        <f>SUM(D64:D89)</f>
        <v>114895</v>
      </c>
      <c r="E91" s="3">
        <f t="shared" si="18"/>
        <v>10752</v>
      </c>
      <c r="F91" s="21"/>
      <c r="G91" s="3">
        <f>SUM(G64:G89)</f>
        <v>160850</v>
      </c>
      <c r="H91" s="3">
        <f>SUM(H64:H89)</f>
        <v>149984</v>
      </c>
      <c r="I91" s="9">
        <f>G91-H91</f>
        <v>10866</v>
      </c>
      <c r="J91" s="22"/>
      <c r="K91" s="3">
        <f>SUM(K64:K89)</f>
        <v>161172</v>
      </c>
      <c r="L91" s="3">
        <f>SUM(L64:L90)</f>
        <v>120114</v>
      </c>
      <c r="M91" s="1">
        <f t="shared" si="20"/>
        <v>41058</v>
      </c>
      <c r="N91" s="16"/>
      <c r="O91" s="30">
        <f>SUM(O64:O89)</f>
        <v>161524</v>
      </c>
      <c r="P91" s="11">
        <f>SUM(P64:P89)</f>
        <v>161524</v>
      </c>
      <c r="Q91" s="11">
        <f>SUM(Q64:Q89)</f>
        <v>161616</v>
      </c>
      <c r="R91" s="7"/>
      <c r="S91" s="7"/>
      <c r="T91" s="7"/>
      <c r="U91" s="7"/>
      <c r="V91" s="7"/>
      <c r="W91" s="7"/>
      <c r="X91" s="7"/>
      <c r="Y91" s="7"/>
      <c r="Z91" s="7"/>
    </row>
    <row r="92" spans="1:26" ht="12.75">
      <c r="B92" s="3"/>
      <c r="C92" s="3"/>
      <c r="D92" s="3"/>
      <c r="E92" s="3"/>
      <c r="F92" s="21"/>
      <c r="G92" s="3"/>
      <c r="H92" s="2"/>
      <c r="I92" s="9"/>
      <c r="J92" s="22"/>
      <c r="K92" s="2"/>
      <c r="L92" s="2"/>
      <c r="M92" s="2"/>
      <c r="N92" s="16"/>
      <c r="O92" s="2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>
      <c r="B93" s="3" t="s">
        <v>70</v>
      </c>
      <c r="C93" s="3">
        <f>SUM(C28,C48,C61,C91)</f>
        <v>606851</v>
      </c>
      <c r="D93" s="3">
        <f>SUM(D28,D48,D61,D91)</f>
        <v>598097</v>
      </c>
      <c r="E93" s="3">
        <f>D93-C93</f>
        <v>-8754</v>
      </c>
      <c r="F93" s="21"/>
      <c r="G93" s="3">
        <f>SUM(G28,G48,G61,G91)</f>
        <v>667349</v>
      </c>
      <c r="H93" s="3">
        <f>SUM(H28,H48,H61,H91)</f>
        <v>597185</v>
      </c>
      <c r="I93" s="9">
        <f>G93-H93</f>
        <v>70164</v>
      </c>
      <c r="J93" s="22"/>
      <c r="K93" s="3">
        <f>K28+K48+K61+K91</f>
        <v>668294.75</v>
      </c>
      <c r="L93" s="3">
        <f>L28+L48+L61+L91</f>
        <v>603652</v>
      </c>
      <c r="M93" s="3">
        <f>M28+M48+M61+M91</f>
        <v>64642.75</v>
      </c>
      <c r="N93" s="16"/>
      <c r="O93" s="30">
        <f>O28+O48+O61+O91</f>
        <v>682753</v>
      </c>
      <c r="P93" s="11">
        <f>P28+P48+P61+P91</f>
        <v>682753</v>
      </c>
      <c r="Q93" s="11">
        <f>Q28+Q48+Q61+Q91</f>
        <v>682845</v>
      </c>
      <c r="R93" s="7"/>
      <c r="S93" s="7"/>
      <c r="T93" s="7"/>
      <c r="U93" s="7"/>
      <c r="V93" s="7"/>
      <c r="W93" s="7"/>
      <c r="X93" s="7"/>
      <c r="Y93" s="7"/>
      <c r="Z93" s="7"/>
    </row>
    <row r="94" spans="1:26" ht="12.75">
      <c r="B94" s="3"/>
      <c r="C94" s="3"/>
      <c r="D94" s="3"/>
      <c r="E94" s="3"/>
      <c r="F94" s="21"/>
      <c r="G94" s="3"/>
      <c r="H94" s="2"/>
      <c r="I94" s="9"/>
      <c r="J94" s="22"/>
      <c r="N94" s="16"/>
      <c r="O94" s="2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>
      <c r="B95" s="2"/>
      <c r="C95" s="2"/>
      <c r="D95" s="2"/>
      <c r="E95" s="2"/>
      <c r="F95" s="22"/>
      <c r="G95" s="2"/>
      <c r="H95" s="2"/>
      <c r="I95" s="9"/>
      <c r="J95" s="22"/>
      <c r="K95" s="2"/>
      <c r="L95" s="2"/>
      <c r="M95" s="2"/>
      <c r="N95" s="16"/>
      <c r="O95" s="2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>
      <c r="B96" s="3"/>
      <c r="C96" s="2"/>
      <c r="D96" s="2"/>
      <c r="E96" s="2"/>
      <c r="F96" s="22"/>
      <c r="G96" s="2"/>
      <c r="H96" s="2"/>
      <c r="I96" s="9"/>
      <c r="J96" s="22"/>
      <c r="K96" s="2"/>
      <c r="L96" s="2"/>
      <c r="M96" s="2"/>
      <c r="N96" s="16"/>
      <c r="O96" s="2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>
      <c r="B97" s="3" t="s">
        <v>102</v>
      </c>
      <c r="C97" s="3"/>
      <c r="D97" s="3"/>
      <c r="E97" s="3"/>
      <c r="F97" s="21"/>
      <c r="G97" s="2"/>
      <c r="H97" s="2"/>
      <c r="I97" s="9"/>
      <c r="J97" s="22"/>
      <c r="K97" s="2"/>
      <c r="L97" s="2"/>
      <c r="M97" s="2"/>
      <c r="N97" s="16"/>
      <c r="O97" s="2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5.5">
      <c r="A98" s="4">
        <v>33274</v>
      </c>
      <c r="B98" s="2" t="s">
        <v>71</v>
      </c>
      <c r="C98" s="2">
        <v>43106</v>
      </c>
      <c r="D98" s="2">
        <v>29947</v>
      </c>
      <c r="E98" s="2">
        <f t="shared" ref="E98:E110" si="21">D98-C98</f>
        <v>-13159</v>
      </c>
      <c r="F98" s="22"/>
      <c r="G98" s="2">
        <v>24000</v>
      </c>
      <c r="H98" s="1">
        <v>20899</v>
      </c>
      <c r="I98" s="1">
        <f t="shared" ref="I98:I110" si="22">G98-H98</f>
        <v>3101</v>
      </c>
      <c r="J98" s="22"/>
      <c r="K98" s="1">
        <v>15000</v>
      </c>
      <c r="L98" s="1">
        <v>11698</v>
      </c>
      <c r="M98" s="1">
        <f>K98-L98</f>
        <v>3302</v>
      </c>
      <c r="N98" s="16"/>
      <c r="O98" s="27">
        <v>18000</v>
      </c>
      <c r="P98" s="7">
        <v>18000</v>
      </c>
      <c r="Q98" s="7">
        <v>18000</v>
      </c>
      <c r="R98" s="13" t="s">
        <v>107</v>
      </c>
      <c r="S98" s="7"/>
      <c r="T98" s="7"/>
      <c r="U98" s="7"/>
      <c r="V98" s="7"/>
      <c r="W98" s="7"/>
      <c r="X98" s="7"/>
      <c r="Y98" s="7"/>
      <c r="Z98" s="7"/>
    </row>
    <row r="99" spans="1:26" ht="12.75">
      <c r="A99" s="4">
        <v>33278</v>
      </c>
      <c r="B99" s="2" t="s">
        <v>72</v>
      </c>
      <c r="C99" s="2">
        <v>2000</v>
      </c>
      <c r="D99" s="2">
        <v>480</v>
      </c>
      <c r="E99" s="2">
        <f t="shared" si="21"/>
        <v>-1520</v>
      </c>
      <c r="F99" s="22"/>
      <c r="G99" s="2">
        <v>2000</v>
      </c>
      <c r="H99" s="1">
        <v>1394</v>
      </c>
      <c r="I99" s="1">
        <f t="shared" si="22"/>
        <v>606</v>
      </c>
      <c r="J99" s="23"/>
      <c r="K99" s="1">
        <v>1125</v>
      </c>
      <c r="L99" s="1">
        <v>959</v>
      </c>
      <c r="M99" s="1">
        <f t="shared" ref="M99:M124" si="23">K99-L99</f>
        <v>166</v>
      </c>
      <c r="N99" s="18"/>
      <c r="O99" s="27">
        <v>1500</v>
      </c>
      <c r="P99" s="7">
        <v>1500</v>
      </c>
      <c r="Q99" s="7">
        <v>1500</v>
      </c>
      <c r="R99" s="7" t="s">
        <v>108</v>
      </c>
      <c r="S99" s="7"/>
      <c r="T99" s="7"/>
      <c r="U99" s="7"/>
      <c r="V99" s="7"/>
      <c r="W99" s="7"/>
      <c r="X99" s="7"/>
      <c r="Y99" s="7"/>
      <c r="Z99" s="7"/>
    </row>
    <row r="100" spans="1:26" ht="25.5">
      <c r="A100" s="4">
        <v>33273</v>
      </c>
      <c r="B100" s="2" t="s">
        <v>73</v>
      </c>
      <c r="C100" s="2">
        <v>50000</v>
      </c>
      <c r="D100" s="2">
        <v>49204</v>
      </c>
      <c r="E100" s="2">
        <f t="shared" si="21"/>
        <v>-796</v>
      </c>
      <c r="F100" s="22"/>
      <c r="G100" s="2">
        <v>44000</v>
      </c>
      <c r="H100" s="1">
        <v>23311</v>
      </c>
      <c r="I100" s="1">
        <f t="shared" si="22"/>
        <v>20689</v>
      </c>
      <c r="J100" s="22"/>
      <c r="K100" s="1">
        <v>22000</v>
      </c>
      <c r="L100" s="1">
        <v>24905</v>
      </c>
      <c r="M100" s="1">
        <f t="shared" si="23"/>
        <v>-2905</v>
      </c>
      <c r="N100" s="18"/>
      <c r="O100" s="27">
        <v>39000</v>
      </c>
      <c r="P100" s="7">
        <v>39000</v>
      </c>
      <c r="Q100" s="7">
        <v>39000</v>
      </c>
      <c r="R100" s="13" t="s">
        <v>109</v>
      </c>
      <c r="S100" s="7"/>
      <c r="T100" s="7"/>
      <c r="U100" s="7"/>
      <c r="V100" s="7"/>
      <c r="W100" s="7"/>
      <c r="X100" s="7"/>
      <c r="Y100" s="7"/>
      <c r="Z100" s="7"/>
    </row>
    <row r="101" spans="1:26" ht="42.75" customHeight="1">
      <c r="A101" s="4">
        <v>33275</v>
      </c>
      <c r="B101" s="2" t="s">
        <v>74</v>
      </c>
      <c r="C101" s="2">
        <v>3500</v>
      </c>
      <c r="D101" s="2">
        <v>1364</v>
      </c>
      <c r="E101" s="2">
        <f t="shared" si="21"/>
        <v>-2136</v>
      </c>
      <c r="F101" s="22"/>
      <c r="G101" s="2">
        <v>2000</v>
      </c>
      <c r="H101" s="1">
        <v>556</v>
      </c>
      <c r="I101" s="1">
        <f t="shared" si="22"/>
        <v>1444</v>
      </c>
      <c r="J101" s="22"/>
      <c r="K101" s="1">
        <v>1680</v>
      </c>
      <c r="L101" s="1">
        <v>2226</v>
      </c>
      <c r="M101" s="1">
        <f t="shared" si="23"/>
        <v>-546</v>
      </c>
      <c r="N101" s="20"/>
      <c r="O101" s="27">
        <v>2300</v>
      </c>
      <c r="P101" s="7">
        <v>2300</v>
      </c>
      <c r="Q101" s="7">
        <v>2300</v>
      </c>
      <c r="R101" s="7" t="s">
        <v>100</v>
      </c>
      <c r="S101" s="7"/>
      <c r="T101" s="7"/>
      <c r="U101" s="7"/>
      <c r="V101" s="7"/>
      <c r="W101" s="7"/>
      <c r="X101" s="7"/>
      <c r="Y101" s="7"/>
      <c r="Z101" s="7"/>
    </row>
    <row r="102" spans="1:26" ht="12.75">
      <c r="A102" s="4">
        <v>33272</v>
      </c>
      <c r="B102" s="2" t="s">
        <v>75</v>
      </c>
      <c r="C102" s="2">
        <v>1200</v>
      </c>
      <c r="D102" s="2">
        <v>536</v>
      </c>
      <c r="E102" s="2">
        <f t="shared" si="21"/>
        <v>-664</v>
      </c>
      <c r="F102" s="22"/>
      <c r="G102" s="2">
        <v>1200</v>
      </c>
      <c r="H102" s="1">
        <v>0</v>
      </c>
      <c r="I102" s="1">
        <f t="shared" si="22"/>
        <v>1200</v>
      </c>
      <c r="J102" s="22"/>
      <c r="K102" s="2">
        <v>1200</v>
      </c>
      <c r="L102" s="2">
        <v>2639</v>
      </c>
      <c r="M102" s="1">
        <f t="shared" si="23"/>
        <v>-1439</v>
      </c>
      <c r="N102" s="16"/>
      <c r="O102" s="27">
        <v>2640</v>
      </c>
      <c r="P102" s="7">
        <v>2640</v>
      </c>
      <c r="Q102" s="7">
        <v>2640</v>
      </c>
      <c r="R102" s="13" t="s">
        <v>195</v>
      </c>
      <c r="S102" s="7"/>
      <c r="T102" s="7"/>
      <c r="U102" s="7"/>
      <c r="V102" s="7"/>
      <c r="W102" s="7"/>
      <c r="X102" s="7"/>
      <c r="Y102" s="7"/>
      <c r="Z102" s="7"/>
    </row>
    <row r="103" spans="1:26" ht="12.75">
      <c r="A103" s="4">
        <v>33272</v>
      </c>
      <c r="B103" s="2" t="s">
        <v>76</v>
      </c>
      <c r="C103" s="2">
        <v>1400</v>
      </c>
      <c r="D103" s="2">
        <v>0</v>
      </c>
      <c r="E103" s="2">
        <f t="shared" si="21"/>
        <v>-1400</v>
      </c>
      <c r="F103" s="22"/>
      <c r="G103" s="2">
        <v>1400</v>
      </c>
      <c r="H103" s="1">
        <v>0</v>
      </c>
      <c r="I103" s="1">
        <f t="shared" si="22"/>
        <v>1400</v>
      </c>
      <c r="J103" s="22"/>
      <c r="K103" s="2">
        <v>1400</v>
      </c>
      <c r="L103" s="2">
        <v>1245</v>
      </c>
      <c r="M103" s="1">
        <f t="shared" si="23"/>
        <v>155</v>
      </c>
      <c r="N103" s="16"/>
      <c r="O103" s="27">
        <v>1400</v>
      </c>
      <c r="P103" s="7">
        <v>1400</v>
      </c>
      <c r="Q103" s="7">
        <v>1400</v>
      </c>
      <c r="R103" s="7" t="s">
        <v>196</v>
      </c>
      <c r="S103" s="7"/>
      <c r="T103" s="7"/>
      <c r="U103" s="7"/>
      <c r="V103" s="7"/>
      <c r="W103" s="7"/>
      <c r="X103" s="7"/>
      <c r="Y103" s="7"/>
      <c r="Z103" s="7"/>
    </row>
    <row r="104" spans="1:26" ht="25.5">
      <c r="A104" s="4">
        <v>33290</v>
      </c>
      <c r="B104" s="12" t="s">
        <v>82</v>
      </c>
      <c r="C104" s="2">
        <v>27000</v>
      </c>
      <c r="D104" s="2"/>
      <c r="E104" s="2">
        <f t="shared" si="21"/>
        <v>-27000</v>
      </c>
      <c r="F104" s="22"/>
      <c r="G104" s="2">
        <v>15000</v>
      </c>
      <c r="H104" s="1">
        <v>4229</v>
      </c>
      <c r="I104" s="1">
        <f t="shared" si="22"/>
        <v>10771</v>
      </c>
      <c r="J104" s="22"/>
      <c r="K104" s="1">
        <v>4500</v>
      </c>
      <c r="L104" s="1">
        <v>0</v>
      </c>
      <c r="M104" s="1">
        <f t="shared" si="23"/>
        <v>4500</v>
      </c>
      <c r="N104" s="18"/>
      <c r="O104" s="27">
        <v>4000</v>
      </c>
      <c r="P104" s="7">
        <v>4000</v>
      </c>
      <c r="Q104" s="7">
        <v>4000</v>
      </c>
      <c r="R104" s="7" t="s">
        <v>123</v>
      </c>
      <c r="S104" s="7"/>
      <c r="T104" s="7"/>
      <c r="U104" s="7"/>
      <c r="V104" s="7"/>
      <c r="W104" s="7"/>
      <c r="X104" s="7"/>
      <c r="Y104" s="7"/>
      <c r="Z104" s="7"/>
    </row>
    <row r="105" spans="1:26" ht="25.5">
      <c r="A105" s="4">
        <v>33277</v>
      </c>
      <c r="B105" s="12" t="s">
        <v>90</v>
      </c>
      <c r="C105" s="2">
        <v>1500</v>
      </c>
      <c r="D105" s="2">
        <v>1881</v>
      </c>
      <c r="E105" s="2">
        <f t="shared" si="21"/>
        <v>381</v>
      </c>
      <c r="F105" s="22"/>
      <c r="G105" s="2">
        <v>2300</v>
      </c>
      <c r="H105" s="1">
        <v>3499</v>
      </c>
      <c r="I105" s="1">
        <f t="shared" si="22"/>
        <v>-1199</v>
      </c>
      <c r="J105" s="22"/>
      <c r="K105" s="1">
        <v>3500</v>
      </c>
      <c r="L105" s="1">
        <v>0</v>
      </c>
      <c r="M105" s="1">
        <f t="shared" si="23"/>
        <v>3500</v>
      </c>
      <c r="N105" s="16"/>
      <c r="O105" s="27">
        <v>3500</v>
      </c>
      <c r="P105" s="7">
        <v>3500</v>
      </c>
      <c r="Q105" s="7">
        <v>3500</v>
      </c>
      <c r="R105" s="13" t="s">
        <v>197</v>
      </c>
      <c r="S105" s="7"/>
      <c r="T105" s="7"/>
      <c r="U105" s="7"/>
      <c r="V105" s="7"/>
      <c r="W105" s="7"/>
      <c r="X105" s="7"/>
      <c r="Y105" s="7"/>
      <c r="Z105" s="7"/>
    </row>
    <row r="106" spans="1:26" ht="40.5" customHeight="1">
      <c r="A106" s="4">
        <v>33284</v>
      </c>
      <c r="B106" s="2" t="s">
        <v>77</v>
      </c>
      <c r="C106" s="2">
        <v>0</v>
      </c>
      <c r="D106" s="2">
        <v>0</v>
      </c>
      <c r="E106" s="2">
        <f t="shared" si="21"/>
        <v>0</v>
      </c>
      <c r="F106" s="22"/>
      <c r="G106" s="2">
        <v>7500</v>
      </c>
      <c r="H106" s="1">
        <v>4149</v>
      </c>
      <c r="I106" s="1">
        <f t="shared" si="22"/>
        <v>3351</v>
      </c>
      <c r="J106" s="22"/>
      <c r="K106" s="1">
        <v>4173.75</v>
      </c>
      <c r="L106" s="1">
        <v>7873</v>
      </c>
      <c r="M106" s="1">
        <f t="shared" si="23"/>
        <v>-3699.25</v>
      </c>
      <c r="N106" s="17"/>
      <c r="O106" s="28">
        <v>25381.65</v>
      </c>
      <c r="P106" s="13">
        <v>25381.65</v>
      </c>
      <c r="Q106" s="13">
        <v>25381.65</v>
      </c>
      <c r="R106" s="13" t="s">
        <v>198</v>
      </c>
      <c r="S106" s="7"/>
      <c r="T106" s="7"/>
      <c r="U106" s="7"/>
      <c r="V106" s="7"/>
      <c r="W106" s="7"/>
      <c r="X106" s="7"/>
      <c r="Y106" s="7"/>
      <c r="Z106" s="7"/>
    </row>
    <row r="107" spans="1:26" ht="42.75" customHeight="1">
      <c r="B107" s="2" t="s">
        <v>78</v>
      </c>
      <c r="C107" s="2">
        <v>0</v>
      </c>
      <c r="D107" s="2">
        <v>0</v>
      </c>
      <c r="E107" s="2">
        <f t="shared" si="21"/>
        <v>0</v>
      </c>
      <c r="F107" s="22"/>
      <c r="G107" s="2">
        <v>37400</v>
      </c>
      <c r="H107" s="1">
        <v>0</v>
      </c>
      <c r="I107" s="1">
        <f t="shared" si="22"/>
        <v>37400</v>
      </c>
      <c r="J107" s="22"/>
      <c r="K107" s="1">
        <v>0</v>
      </c>
      <c r="L107" s="1">
        <v>0</v>
      </c>
      <c r="M107" s="1">
        <f t="shared" si="23"/>
        <v>0</v>
      </c>
      <c r="N107" s="17"/>
      <c r="O107" s="27">
        <v>10000</v>
      </c>
      <c r="P107" s="7">
        <v>10000</v>
      </c>
      <c r="Q107" s="7">
        <v>10000</v>
      </c>
      <c r="R107" s="13" t="s">
        <v>101</v>
      </c>
      <c r="S107" s="7"/>
      <c r="T107" s="7"/>
      <c r="U107" s="7"/>
      <c r="V107" s="7"/>
      <c r="W107" s="7"/>
      <c r="X107" s="7"/>
      <c r="Y107" s="7"/>
      <c r="Z107" s="7"/>
    </row>
    <row r="108" spans="1:26" ht="45" customHeight="1">
      <c r="A108" s="4">
        <v>33271</v>
      </c>
      <c r="B108" s="2" t="s">
        <v>79</v>
      </c>
      <c r="C108" s="2">
        <v>42478</v>
      </c>
      <c r="D108" s="2">
        <v>33820</v>
      </c>
      <c r="E108" s="2">
        <f t="shared" si="21"/>
        <v>-8658</v>
      </c>
      <c r="F108" s="22"/>
      <c r="G108" s="2">
        <v>40000</v>
      </c>
      <c r="H108" s="1">
        <v>26405</v>
      </c>
      <c r="I108" s="1">
        <f t="shared" si="22"/>
        <v>13595</v>
      </c>
      <c r="J108" s="22"/>
      <c r="K108" s="1">
        <v>21000</v>
      </c>
      <c r="L108" s="1">
        <v>13016</v>
      </c>
      <c r="M108" s="1">
        <f t="shared" si="23"/>
        <v>7984</v>
      </c>
      <c r="N108" s="17"/>
      <c r="O108" s="27">
        <v>27000</v>
      </c>
      <c r="P108" s="7">
        <v>27000</v>
      </c>
      <c r="Q108" s="7">
        <v>27000</v>
      </c>
      <c r="R108" s="7" t="s">
        <v>110</v>
      </c>
      <c r="S108" s="7"/>
      <c r="T108" s="7"/>
      <c r="U108" s="7"/>
      <c r="V108" s="7"/>
      <c r="W108" s="7"/>
      <c r="X108" s="7"/>
      <c r="Y108" s="7"/>
      <c r="Z108" s="7"/>
    </row>
    <row r="109" spans="1:26" ht="30" customHeight="1">
      <c r="B109" s="12" t="s">
        <v>116</v>
      </c>
      <c r="C109" s="2"/>
      <c r="D109" s="2"/>
      <c r="E109" s="2"/>
      <c r="F109" s="22"/>
      <c r="G109" s="2"/>
      <c r="H109" s="1"/>
      <c r="I109" s="1"/>
      <c r="J109" s="22"/>
      <c r="K109" s="1"/>
      <c r="L109" s="1"/>
      <c r="M109" s="1">
        <f t="shared" si="23"/>
        <v>0</v>
      </c>
      <c r="N109" s="17"/>
      <c r="O109" s="27">
        <v>10000</v>
      </c>
      <c r="P109" s="7">
        <v>10000</v>
      </c>
      <c r="Q109" s="7">
        <v>10000</v>
      </c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>
      <c r="B110" s="3" t="s">
        <v>80</v>
      </c>
      <c r="C110" s="3">
        <f t="shared" ref="C110:D110" si="24">SUM(C98:C108)</f>
        <v>172184</v>
      </c>
      <c r="D110" s="3">
        <f t="shared" si="24"/>
        <v>117232</v>
      </c>
      <c r="E110" s="3">
        <f t="shared" si="21"/>
        <v>-54952</v>
      </c>
      <c r="F110" s="21"/>
      <c r="G110" s="3">
        <v>176800</v>
      </c>
      <c r="H110" s="3">
        <f>SUM(H98:H108)</f>
        <v>84442</v>
      </c>
      <c r="I110" s="9">
        <f t="shared" si="22"/>
        <v>92358</v>
      </c>
      <c r="J110" s="22"/>
      <c r="K110" s="3">
        <f t="shared" ref="K110" si="25">SUM(K98:K108)</f>
        <v>75578.75</v>
      </c>
      <c r="L110" s="3">
        <f>SUM(L98:L108)</f>
        <v>64561</v>
      </c>
      <c r="M110" s="1">
        <f t="shared" si="23"/>
        <v>11017.75</v>
      </c>
      <c r="N110" s="16"/>
      <c r="O110" s="30">
        <f>SUM(O98:O109)</f>
        <v>144721.65</v>
      </c>
      <c r="P110" s="11">
        <f>SUM(P95:P109)</f>
        <v>144721.65</v>
      </c>
      <c r="Q110" s="11">
        <f>SUM(Q95:Q109)</f>
        <v>144721.65</v>
      </c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>
      <c r="B111" s="2"/>
      <c r="C111" s="2"/>
      <c r="D111" s="2"/>
      <c r="E111" s="2"/>
      <c r="F111" s="16"/>
      <c r="G111" s="2"/>
      <c r="H111" s="2"/>
      <c r="I111" s="2"/>
      <c r="J111" s="16"/>
      <c r="K111" s="2"/>
      <c r="L111" s="2"/>
      <c r="M111" s="1"/>
      <c r="N111" s="16"/>
      <c r="O111" s="2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>
      <c r="B112" s="1" t="s">
        <v>111</v>
      </c>
      <c r="C112" s="2"/>
      <c r="D112" s="2"/>
      <c r="E112" s="2"/>
      <c r="F112" s="16"/>
      <c r="G112" s="2">
        <f>G11</f>
        <v>729860.42</v>
      </c>
      <c r="H112" s="2">
        <f>H11</f>
        <v>727822</v>
      </c>
      <c r="I112" s="2">
        <f>I11</f>
        <v>2038.4200000000419</v>
      </c>
      <c r="J112" s="16"/>
      <c r="K112" s="2">
        <f>K11</f>
        <v>740604.57</v>
      </c>
      <c r="L112" s="2">
        <f>L11</f>
        <v>746944</v>
      </c>
      <c r="M112" s="1">
        <f t="shared" si="23"/>
        <v>-6339.4300000000512</v>
      </c>
      <c r="N112" s="16"/>
      <c r="O112" s="30">
        <f>O11</f>
        <v>755144.98139999993</v>
      </c>
      <c r="P112" s="11">
        <f>P11</f>
        <v>762415.18709999998</v>
      </c>
      <c r="Q112" s="11">
        <f>Q11</f>
        <v>776955.59849999996</v>
      </c>
      <c r="R112" s="7"/>
      <c r="S112" s="7"/>
      <c r="T112" s="7"/>
      <c r="U112" s="7"/>
      <c r="V112" s="7"/>
      <c r="W112" s="7"/>
      <c r="X112" s="7"/>
      <c r="Y112" s="7"/>
      <c r="Z112" s="7"/>
    </row>
    <row r="113" spans="2:26" ht="25.5">
      <c r="B113" s="12" t="s">
        <v>112</v>
      </c>
      <c r="C113" s="2"/>
      <c r="D113" s="2"/>
      <c r="E113" s="2"/>
      <c r="F113" s="16"/>
      <c r="G113" s="2">
        <f>G93</f>
        <v>667349</v>
      </c>
      <c r="H113" s="2">
        <f>H93</f>
        <v>597185</v>
      </c>
      <c r="I113" s="2">
        <f>I93</f>
        <v>70164</v>
      </c>
      <c r="J113" s="16"/>
      <c r="K113" s="2">
        <f>K93</f>
        <v>668294.75</v>
      </c>
      <c r="L113" s="2">
        <f>L93</f>
        <v>603652</v>
      </c>
      <c r="M113" s="1">
        <f t="shared" si="23"/>
        <v>64642.75</v>
      </c>
      <c r="N113" s="16"/>
      <c r="O113" s="27">
        <f>O93</f>
        <v>682753</v>
      </c>
      <c r="P113" s="7">
        <f>P93</f>
        <v>682753</v>
      </c>
      <c r="Q113" s="7">
        <f>Q93</f>
        <v>682845</v>
      </c>
      <c r="R113" s="7"/>
      <c r="S113" s="7"/>
      <c r="T113" s="7"/>
      <c r="U113" s="7"/>
      <c r="V113" s="7"/>
      <c r="W113" s="7"/>
      <c r="X113" s="7"/>
      <c r="Y113" s="7"/>
      <c r="Z113" s="7"/>
    </row>
    <row r="114" spans="2:26" ht="12.75">
      <c r="B114" s="1" t="s">
        <v>81</v>
      </c>
      <c r="C114" s="2"/>
      <c r="D114" s="2"/>
      <c r="E114" s="2"/>
      <c r="F114" s="16"/>
      <c r="G114" s="2">
        <f>G112-G113</f>
        <v>62511.420000000042</v>
      </c>
      <c r="H114" s="2">
        <f>H112-H113</f>
        <v>130637</v>
      </c>
      <c r="I114" s="2">
        <f>I112-I113</f>
        <v>-68125.579999999958</v>
      </c>
      <c r="J114" s="16"/>
      <c r="K114" s="2">
        <f t="shared" ref="K114:L114" si="26">K112-K113</f>
        <v>72309.819999999949</v>
      </c>
      <c r="L114" s="2">
        <f t="shared" si="26"/>
        <v>143292</v>
      </c>
      <c r="M114" s="1">
        <f t="shared" si="23"/>
        <v>-70982.180000000051</v>
      </c>
      <c r="N114" s="16"/>
      <c r="O114" s="27">
        <f>O112-O113</f>
        <v>72391.981399999931</v>
      </c>
      <c r="P114" s="7">
        <f>P112-P113</f>
        <v>79662.187099999981</v>
      </c>
      <c r="Q114" s="7">
        <f>Q112-Q113</f>
        <v>94110.598499999964</v>
      </c>
      <c r="R114" s="7"/>
      <c r="S114" s="7"/>
      <c r="T114" s="7"/>
      <c r="U114" s="7"/>
      <c r="V114" s="7"/>
      <c r="W114" s="7"/>
      <c r="X114" s="7"/>
      <c r="Y114" s="7"/>
      <c r="Z114" s="7"/>
    </row>
    <row r="115" spans="2:26" ht="25.5">
      <c r="B115" s="12" t="s">
        <v>117</v>
      </c>
      <c r="C115" s="2"/>
      <c r="D115" s="2"/>
      <c r="E115" s="2"/>
      <c r="F115" s="16"/>
      <c r="G115" s="2">
        <f>G110</f>
        <v>176800</v>
      </c>
      <c r="H115" s="2">
        <f>H110</f>
        <v>84442</v>
      </c>
      <c r="I115" s="2">
        <f>I110</f>
        <v>92358</v>
      </c>
      <c r="J115" s="16"/>
      <c r="K115" s="2">
        <f t="shared" ref="K115:L115" si="27">K110</f>
        <v>75578.75</v>
      </c>
      <c r="L115" s="2">
        <f t="shared" si="27"/>
        <v>64561</v>
      </c>
      <c r="M115" s="1">
        <f t="shared" si="23"/>
        <v>11017.75</v>
      </c>
      <c r="N115" s="16"/>
      <c r="O115" s="27">
        <f>O110</f>
        <v>144721.65</v>
      </c>
      <c r="P115" s="7">
        <f>P110</f>
        <v>144721.65</v>
      </c>
      <c r="Q115" s="7">
        <f>Q110</f>
        <v>144721.65</v>
      </c>
      <c r="R115" s="7"/>
      <c r="S115" s="7"/>
      <c r="T115" s="7"/>
      <c r="U115" s="7"/>
      <c r="V115" s="7"/>
      <c r="W115" s="7"/>
      <c r="X115" s="7"/>
      <c r="Y115" s="7"/>
      <c r="Z115" s="7"/>
    </row>
    <row r="116" spans="2:26" ht="25.5">
      <c r="B116" s="12" t="s">
        <v>87</v>
      </c>
      <c r="C116" s="2"/>
      <c r="D116" s="2"/>
      <c r="E116" s="2"/>
      <c r="F116" s="16"/>
      <c r="G116" s="2">
        <f>G114-G115</f>
        <v>-114288.57999999996</v>
      </c>
      <c r="H116" s="2">
        <f>H114-H115</f>
        <v>46195</v>
      </c>
      <c r="I116" s="2">
        <f>I114-I115</f>
        <v>-160483.57999999996</v>
      </c>
      <c r="J116" s="16"/>
      <c r="K116" s="2">
        <f t="shared" ref="K116:L116" si="28">K114-K115</f>
        <v>-3268.9300000000512</v>
      </c>
      <c r="L116" s="2">
        <f t="shared" si="28"/>
        <v>78731</v>
      </c>
      <c r="M116" s="1">
        <f t="shared" si="23"/>
        <v>-81999.930000000051</v>
      </c>
      <c r="N116" s="16"/>
      <c r="O116" s="27">
        <f>O114-O115</f>
        <v>-72329.668600000063</v>
      </c>
      <c r="P116" s="7">
        <f>P114-P115</f>
        <v>-65059.462900000013</v>
      </c>
      <c r="Q116" s="7">
        <f>Q114-Q115</f>
        <v>-50611.051500000031</v>
      </c>
      <c r="R116" s="7"/>
      <c r="S116" s="7"/>
      <c r="T116" s="7"/>
      <c r="U116" s="7"/>
      <c r="V116" s="7"/>
      <c r="W116" s="7"/>
      <c r="X116" s="7"/>
      <c r="Y116" s="7"/>
      <c r="Z116" s="7"/>
    </row>
    <row r="117" spans="2:26" ht="12.75">
      <c r="B117" s="2"/>
      <c r="C117" s="2"/>
      <c r="D117" s="2"/>
      <c r="E117" s="2"/>
      <c r="F117" s="2"/>
      <c r="G117" s="2"/>
      <c r="H117" s="2"/>
      <c r="I117" s="2"/>
      <c r="J117" s="16"/>
      <c r="K117" s="2"/>
      <c r="L117" s="2"/>
      <c r="M117" s="1"/>
      <c r="N117" s="16"/>
      <c r="O117" s="2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2:26" ht="12.75">
      <c r="B118" s="2"/>
      <c r="C118" s="2"/>
      <c r="D118" s="2"/>
      <c r="E118" s="2"/>
      <c r="F118" s="2"/>
      <c r="G118" s="2"/>
      <c r="H118" s="2"/>
      <c r="I118" s="2"/>
      <c r="J118" s="16"/>
      <c r="K118" s="2"/>
      <c r="L118" s="2"/>
      <c r="M118" s="1"/>
      <c r="N118" s="16"/>
      <c r="O118" s="2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2:26" ht="12.75">
      <c r="B119" s="2"/>
      <c r="C119" s="2"/>
      <c r="D119" s="2"/>
      <c r="E119" s="2"/>
      <c r="F119" s="2"/>
      <c r="G119" s="2"/>
      <c r="H119" s="2"/>
      <c r="I119" s="2"/>
      <c r="J119" s="16"/>
      <c r="K119" s="2"/>
      <c r="L119" s="2"/>
      <c r="M119" s="1"/>
      <c r="N119" s="16"/>
      <c r="O119" s="2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2:26" ht="12.75">
      <c r="B120" s="2" t="s">
        <v>149</v>
      </c>
      <c r="C120" s="2"/>
      <c r="D120" s="2"/>
      <c r="E120" s="2"/>
      <c r="F120" s="2"/>
      <c r="G120" s="2">
        <v>21926</v>
      </c>
      <c r="H120" s="2">
        <v>21926</v>
      </c>
      <c r="I120" s="2">
        <f>G120-H120</f>
        <v>0</v>
      </c>
      <c r="J120" s="16"/>
      <c r="K120" s="2">
        <v>235000</v>
      </c>
      <c r="L120" s="2">
        <v>235000</v>
      </c>
      <c r="M120" s="1">
        <f t="shared" si="23"/>
        <v>0</v>
      </c>
      <c r="N120" s="16"/>
      <c r="O120" s="2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2:26" ht="12.75">
      <c r="B121" s="2" t="s">
        <v>150</v>
      </c>
      <c r="C121" s="2"/>
      <c r="D121" s="2"/>
      <c r="E121" s="2"/>
      <c r="F121" s="2"/>
      <c r="G121" s="2">
        <v>9274</v>
      </c>
      <c r="H121" s="2">
        <v>105952</v>
      </c>
      <c r="I121" s="2">
        <f>G121-H121</f>
        <v>-96678</v>
      </c>
      <c r="J121" s="16"/>
      <c r="K121" s="2">
        <v>167421</v>
      </c>
      <c r="L121" s="2">
        <v>179126</v>
      </c>
      <c r="M121" s="1">
        <f t="shared" si="23"/>
        <v>-11705</v>
      </c>
      <c r="N121" s="16"/>
      <c r="O121" s="2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2:26" ht="12.75">
      <c r="B122" s="2"/>
      <c r="C122" s="2"/>
      <c r="D122" s="2"/>
      <c r="E122" s="2"/>
      <c r="F122" s="2"/>
      <c r="G122" s="2"/>
      <c r="H122" s="2"/>
      <c r="I122" s="2"/>
      <c r="J122" s="16"/>
      <c r="K122" s="2"/>
      <c r="L122" s="2"/>
      <c r="M122" s="1">
        <f t="shared" si="23"/>
        <v>0</v>
      </c>
      <c r="N122" s="16"/>
      <c r="O122" s="2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2:26" ht="12.75">
      <c r="B123" s="12" t="s">
        <v>146</v>
      </c>
      <c r="C123" s="2"/>
      <c r="D123" s="2"/>
      <c r="E123" s="2"/>
      <c r="F123" s="2"/>
      <c r="G123" s="2">
        <v>56610</v>
      </c>
      <c r="H123" s="2">
        <v>53466</v>
      </c>
      <c r="I123" s="2">
        <f>G123-H123</f>
        <v>3144</v>
      </c>
      <c r="J123" s="16"/>
      <c r="K123" s="2">
        <v>56610</v>
      </c>
      <c r="L123" s="2">
        <v>43382</v>
      </c>
      <c r="M123" s="1">
        <f t="shared" si="23"/>
        <v>13228</v>
      </c>
      <c r="N123" s="16"/>
      <c r="O123" s="2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2:26" ht="12.75">
      <c r="B124" s="12" t="s">
        <v>147</v>
      </c>
      <c r="C124" s="2"/>
      <c r="D124" s="2"/>
      <c r="E124" s="2"/>
      <c r="F124" s="2"/>
      <c r="G124" s="2">
        <v>56610</v>
      </c>
      <c r="H124" s="2">
        <v>43781</v>
      </c>
      <c r="I124" s="2">
        <f>G124-H124</f>
        <v>12829</v>
      </c>
      <c r="J124" s="16"/>
      <c r="K124" s="2">
        <v>56610</v>
      </c>
      <c r="L124" s="2">
        <v>41762</v>
      </c>
      <c r="M124" s="1">
        <f t="shared" si="23"/>
        <v>14848</v>
      </c>
      <c r="N124" s="16"/>
      <c r="O124" s="2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2:26" ht="12.7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2:26" ht="12.7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2:26" ht="12.7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2:26" ht="12.7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2:26" ht="12.7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2:26" ht="12.7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2:26" ht="12.7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2:26" ht="12.7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2:26" ht="12.7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2:26" ht="12.7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2:26" ht="12.7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2:26" ht="12.7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2:26" ht="12.7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2:26" ht="12.7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2:26" ht="12.7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2:26" ht="12.7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2:26" ht="12.7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2:26" ht="12.7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2:26" ht="12.7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2:26" ht="12.7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2:26" ht="12.7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2:26" ht="12.7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2:26" ht="12.7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2:26" ht="12.7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2:26" ht="12.7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2:26" ht="12.7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2:26" ht="12.7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2:26" ht="12.7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2:26" ht="12.7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2:26" ht="12.7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2:26" ht="12.7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2:26" ht="12.7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2:26" ht="12.7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2:26" ht="12.7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2:26" ht="12.7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2:26" ht="12.7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2:26" ht="12.7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2:26" ht="12.7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2:26" ht="12.7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2:26" ht="12.7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2:26" ht="12.7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2:26" ht="12.7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2:26" ht="12.7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2:26" ht="12.7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2:26" ht="12.7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2:26" ht="12.7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2:26" ht="12.7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2:26" ht="12.7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2:26" ht="12.7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2:26" ht="12.7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2:26" ht="12.7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2:26" ht="12.7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2:26" ht="12.7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2:26" ht="12.7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2:26" ht="12.7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2:26" ht="12.7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2:26" ht="12.7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2:26" ht="12.7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2:26" ht="12.7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2:26" ht="12.7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2:26" ht="12.7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2:26" ht="12.7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2:26" ht="12.7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2:26" ht="12.7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2:26" ht="12.7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2:26" ht="12.7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2:26" ht="12.7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2:26" ht="12.7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2:26" ht="12.7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2:26" ht="12.7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2:26" ht="12.7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2:26" ht="12.7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2:26" ht="12.7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2:26" ht="12.7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2:26" ht="12.7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2:26" ht="12.7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2:26" ht="12.7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2:26" ht="12.7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2:26" ht="12.7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2:26" ht="12.7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2:26" ht="12.7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2:26" ht="12.7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2:26" ht="12.7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2:26" ht="12.7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2:26" ht="12.7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2:26" ht="12.7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2:26" ht="12.7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2:26" ht="12.7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2:26" ht="12.7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2:26" ht="12.7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2:26" ht="12.7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2:26" ht="12.7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2:26" ht="12.7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2:26" ht="12.7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2:26" ht="12.7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2:26" ht="12.7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2:26" ht="12.7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2:26" ht="12.7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2:26" ht="12.7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2:26" ht="12.7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2:26" ht="12.7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2:26" ht="12.7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2:26" ht="12.7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2:26" ht="12.7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2:26" ht="12.7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2:26" ht="12.7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2:26" ht="12.7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2:26" ht="12.7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2:26" ht="12.7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2:26" ht="12.7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2:26" ht="12.7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2:26" ht="12.7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2:26" ht="12.7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2:26" ht="12.7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2:26" ht="12.7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2:26" ht="12.7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2:26" ht="12.7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2:26" ht="12.7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2:26" ht="12.7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2:26" ht="12.7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2:26" ht="12.7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2:26" ht="12.7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2:26" ht="12.7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2:26" ht="12.7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2:26" ht="12.7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2:26" ht="12.7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2:26" ht="12.7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2:26" ht="12.7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2:26" ht="12.7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2:26" ht="12.7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2:26" ht="12.7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2:26" ht="12.7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2:26" ht="12.7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2:26" ht="12.7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2:26" ht="12.7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2:26" ht="12.7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2:26" ht="12.7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2:26" ht="12.7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2:26" ht="12.7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2:26" ht="12.7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2:26" ht="12.7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2:26" ht="12.7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2:26" ht="12.7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2:26" ht="12.7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2:26" ht="12.7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2:26" ht="12.7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2:26" ht="12.7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2:26" ht="12.7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2:26" ht="12.7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2:26" ht="12.7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2:26" ht="12.7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2:26" ht="12.7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2:26" ht="12.7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2:26" ht="12.7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2:26" ht="12.7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2:26" ht="12.7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2:26" ht="12.7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2:26" ht="12.7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2:26" ht="12.7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2:26" ht="12.7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2:26" ht="12.7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2:26" ht="12.7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2:26" ht="12.7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2:26" ht="12.7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2:26" ht="12.7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2:26" ht="12.7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2:26" ht="12.7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2:26" ht="12.7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2:26" ht="12.7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2:26" ht="12.7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2:26" ht="12.7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2:26" ht="12.7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2:26" ht="12.7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2:26" ht="12.7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2:26" ht="12.7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2:26" ht="12.7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2:26" ht="12.7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2:26" ht="12.7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2:26" ht="12.7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2:26" ht="12.7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2:26" ht="12.7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2:26" ht="12.7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2:26" ht="12.7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2:26" ht="12.7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2:26" ht="12.7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2:26" ht="12.7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2:26" ht="12.7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2:26" ht="12.7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2:26" ht="12.7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2:26" ht="12.7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2:26" ht="12.7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2:26" ht="12.7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2:26" ht="12.7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2:26" ht="12.7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2:26" ht="12.7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2:26" ht="12.7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2:26" ht="12.7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2:26" ht="12.7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2:26" ht="12.7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2:26" ht="12.7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2:26" ht="12.7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2:26" ht="12.7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2:26" ht="12.7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2:26" ht="12.7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2:26" ht="12.7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2:26" ht="12.7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2:26" ht="12.7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2:26" ht="12.7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2:26" ht="12.7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2:26" ht="12.7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2:26" ht="12.7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2:26" ht="12.7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2:26" ht="12.7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2:26" ht="12.7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2:26" ht="12.7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2:26" ht="12.7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2:26" ht="12.7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2:26" ht="12.7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2:26" ht="12.7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2:26" ht="12.7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2:26" ht="12.7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2:26" ht="12.7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2:26" ht="12.7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2:26" ht="12.7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2:26" ht="12.7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2:26" ht="12.7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2:26" ht="12.7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2:26" ht="12.7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2:26" ht="12.7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2:26" ht="12.7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2:26" ht="12.7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2:26" ht="12.7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2:26" ht="12.7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2:26" ht="12.7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2:26" ht="12.7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2:26" ht="12.7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2:26" ht="12.7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2:26" ht="12.7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2:26" ht="12.7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2:26" ht="12.7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2:26" ht="12.7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2:26" ht="12.7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2:26" ht="12.7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2:26" ht="12.7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2:26" ht="12.7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2:26" ht="12.7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2:26" ht="12.7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2:26" ht="12.7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2:26" ht="12.7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2:26" ht="12.7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2:26" ht="12.7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2:26" ht="12.7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2:26" ht="12.7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2:26" ht="12.7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2:26" ht="12.7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2:26" ht="12.7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2:26" ht="12.7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2:26" ht="12.7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2:26" ht="12.7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2:26" ht="12.7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2:26" ht="12.7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2:26" ht="12.7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2:26" ht="12.7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2:26" ht="12.7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2:26" ht="12.7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2:26" ht="12.7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2:26" ht="12.7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2:26" ht="12.7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2:26" ht="12.7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2:26" ht="12.7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2:26" ht="12.7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2:26" ht="12.7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2:26" ht="12.7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2:26" ht="12.7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2:26" ht="12.7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2:26" ht="12.7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2:26" ht="12.7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2:26" ht="12.7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2:26" ht="12.7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2:26" ht="12.7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2:26" ht="12.7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2:26" ht="12.7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2:26" ht="12.7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2:26" ht="12.7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2:26" ht="12.7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2:26" ht="12.7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2:26" ht="12.7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2:26" ht="12.7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2:26" ht="12.7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2:26" ht="12.7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2:26" ht="12.7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2:26" ht="12.7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2:26" ht="12.7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2:26" ht="12.7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2:26" ht="12.7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2:26" ht="12.7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2:26" ht="12.7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2:26" ht="12.7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2:26" ht="12.7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2:26" ht="12.7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2:26" ht="12.7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2:26" ht="12.7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2:26" ht="12.7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2:26" ht="12.7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2:26" ht="12.7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2:26" ht="12.7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2:26" ht="12.7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2:26" ht="12.7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2:26" ht="12.7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2:26" ht="12.7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2:26" ht="12.7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2:26" ht="12.7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2:26" ht="12.7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2:26" ht="12.7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2:26" ht="12.7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2:26" ht="12.7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2:26" ht="12.7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2:26" ht="12.7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2:26" ht="12.7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2:26" ht="12.7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2:26" ht="12.7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2:26" ht="12.7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2:26" ht="12.7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2:26" ht="12.7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2:26" ht="12.7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2:26" ht="12.7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2:26" ht="12.7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2:26" ht="12.7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2:26" ht="12.7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2:26" ht="12.7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2:26" ht="12.7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2:26" ht="12.7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2:26" ht="12.7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2:26" ht="12.7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2:26" ht="12.7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2:26" ht="12.7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2:26" ht="12.7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2:26" ht="12.7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2:26" ht="12.7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2:26" ht="12.7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2:26" ht="12.7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2:26" ht="12.7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2:26" ht="12.7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2:26" ht="12.7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2:26" ht="12.7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2:26" ht="12.7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2:26" ht="12.7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2:26" ht="12.7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2:26" ht="12.7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2:26" ht="12.7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2:26" ht="12.7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2:26" ht="12.7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2:26" ht="12.7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2:26" ht="12.7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2:26" ht="12.7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2:26" ht="12.7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2:26" ht="12.7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2:26" ht="12.7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2:26" ht="12.7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2:26" ht="12.7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2:26" ht="12.7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2:26" ht="12.7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2:26" ht="12.7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2:26" ht="12.7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2:26" ht="12.7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2:26" ht="12.7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2:26" ht="12.7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2:26" ht="12.7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2:26" ht="12.7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2:26" ht="12.7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2:26" ht="12.7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2:26" ht="12.7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2:26" ht="12.75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2:26" ht="12.75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2:26" ht="12.75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2:26" ht="12.75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2:26" ht="12.75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2:26" ht="12.75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2:26" ht="12.75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2:26" ht="12.75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2:26" ht="12.75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2:26" ht="12.75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2:26" ht="12.7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2:26" ht="12.75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2:26" ht="12.75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2:26" ht="12.75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2:26" ht="12.75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2:26" ht="12.75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2:26" ht="12.75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2:26" ht="12.75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2:26" ht="12.75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2:26" ht="12.75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2:26" ht="12.75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2:26" ht="12.75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2:26" ht="12.75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2:26" ht="12.75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2:26" ht="12.75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2:26" ht="12.75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2:26" ht="12.75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2:26" ht="12.75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2:26" ht="12.75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2:26" ht="12.75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2:26" ht="12.75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2:26" ht="12.75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2:26" ht="12.75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2:26" ht="12.75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2:26" ht="12.75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2:26" ht="12.75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2:26" ht="12.75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2:26" ht="12.75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2:26" ht="12.75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2:26" ht="12.75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2:26" ht="12.75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2:26" ht="12.75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2:26" ht="12.75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2:26" ht="12.75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2:26" ht="12.75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2:26" ht="12.75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2:26" ht="12.75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2:26" ht="12.75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2:26" ht="12.75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2:26" ht="12.75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2:26" ht="12.75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2:26" ht="12.75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2:26" ht="12.75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2:26" ht="12.75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2:26" ht="12.75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2:26" ht="12.75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2:26" ht="12.75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2:26" ht="12.75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2:26" ht="12.75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2:26" ht="12.75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2:26" ht="12.75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2:26" ht="12.75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2:26" ht="12.75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2:26" ht="12.75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2:26" ht="12.75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2:26" ht="12.75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2:26" ht="12.75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2:26" ht="12.75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2:26" ht="12.75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2:26" ht="12.75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2:26" ht="12.75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2:26" ht="12.75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2:26" ht="12.75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2:26" ht="12.75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2:26" ht="12.75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2:26" ht="12.75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2:26" ht="12.75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2:26" ht="12.75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2:26" ht="12.75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2:26" ht="12.75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2:26" ht="12.75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2:26" ht="12.75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2:26" ht="12.75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2:26" ht="12.75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2:26" ht="12.75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2:26" ht="12.75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2:26" ht="12.75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2:26" ht="12.75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2:26" ht="12.75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2:26" ht="12.75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2:26" ht="12.75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2:26" ht="12.75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2:26" ht="12.75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2:26" ht="12.75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2:26" ht="12.75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2:26" ht="12.75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2:26" ht="12.75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2:26" ht="12.75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2:26" ht="12.75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2:26" ht="12.75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2:26" ht="12.75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2:26" ht="12.75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2:26" ht="12.75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2:26" ht="12.75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2:26" ht="12.75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2:26" ht="12.75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2:26" ht="12.75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2:26" ht="12.75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2:26" ht="12.75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2:26" ht="12.75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2:26" ht="12.75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2:26" ht="12.75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2:26" ht="12.75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2:26" ht="12.75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2:26" ht="12.75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2:26" ht="12.75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2:26" ht="12.75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2:26" ht="12.75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2:26" ht="12.75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2:26" ht="12.75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2:26" ht="12.75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2:26" ht="12.75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2:26" ht="12.75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2:26" ht="12.75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2:26" ht="12.75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2:26" ht="12.75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2:26" ht="12.75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2:26" ht="12.75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2:26" ht="12.75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2:26" ht="12.75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2:26" ht="12.75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2:26" ht="12.75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2:26" ht="12.75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2:26" ht="12.75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2:26" ht="12.75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2:26" ht="12.75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2:26" ht="12.75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2:26" ht="12.75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2:26" ht="12.75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2:26" ht="12.75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2:26" ht="12.75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2:26" ht="12.75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2:26" ht="12.75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2:26" ht="12.75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2:26" ht="12.75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2:26" ht="12.75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2:26" ht="12.75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2:26" ht="12.75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2:26" ht="12.75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2:26" ht="12.75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2:26" ht="12.75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2:26" ht="12.75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2:26" ht="12.75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2:26" ht="12.75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2:26" ht="12.75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2:26" ht="12.75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2:26" ht="12.75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2:26" ht="12.75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2:26" ht="12.75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2:26" ht="12.75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2:26" ht="12.75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2:26" ht="12.75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2:26" ht="12.75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2:26" ht="12.75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2:26" ht="12.75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2:26" ht="12.75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2:26" ht="12.75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2:26" ht="12.75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2:26" ht="12.75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2:26" ht="12.75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2:26" ht="12.75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2:26" ht="12.75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2:26" ht="12.75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2:26" ht="12.75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2:26" ht="12.75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2:26" ht="12.75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2:26" ht="12.75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2:26" ht="12.75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2:26" ht="12.75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2:26" ht="12.75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2:26" ht="12.75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2:26" ht="12.75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2:26" ht="12.75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2:26" ht="12.75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2:26" ht="12.75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2:26" ht="12.75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2:26" ht="12.75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2:26" ht="12.75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2:26" ht="12.75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2:26" ht="12.75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2:26" ht="12.75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2:26" ht="12.75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2:26" ht="12.75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2:26" ht="12.75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2:26" ht="12.75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2:26" ht="12.75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2:26" ht="12.75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2:26" ht="12.75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2:26" ht="12.75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2:26" ht="12.75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2:26" ht="12.75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2:26" ht="12.75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2:26" ht="12.75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2:26" ht="12.75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2:26" ht="12.75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2:26" ht="12.75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2:26" ht="12.75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2:26" ht="12.75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2:26" ht="12.75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2:26" ht="12.75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2:26" ht="12.75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2:26" ht="12.75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2:26" ht="12.75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2:26" ht="12.75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2:26" ht="12.75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2:26" ht="12.75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2:26" ht="12.75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2:26" ht="12.75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2:26" ht="12.75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2:26" ht="12.75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2:26" ht="12.75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2:26" ht="12.75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2:26" ht="12.75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2:26" ht="12.75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2:26" ht="12.75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2:26" ht="12.75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2:26" ht="12.75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2:26" ht="12.75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2:26" ht="12.75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2:26" ht="12.75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2:26" ht="12.75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2:26" ht="12.75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2:26" ht="12.75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2:26" ht="12.75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2:26" ht="12.75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2:26" ht="12.75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2:26" ht="12.75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2:26" ht="12.75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2:26" ht="12.75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2:26" ht="12.75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2:26" ht="12.75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2:26" ht="12.75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2:26" ht="12.75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2:26" ht="12.75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2:26" ht="12.75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2:26" ht="12.75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2:26" ht="12.75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2:26" ht="12.75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2:26" ht="12.75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2:26" ht="12.75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2:26" ht="12.75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2:26" ht="12.75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2:26" ht="12.75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2:26" ht="12.75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2:26" ht="12.75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2:26" ht="12.75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2:26" ht="12.75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2:26" ht="12.75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2:26" ht="12.75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2:26" ht="12.75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2:26" ht="12.75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2:26" ht="12.75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2:26" ht="12.75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2:26" ht="12.75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2:26" ht="12.75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2:26" ht="12.75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2:26" ht="12.75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2:26" ht="12.75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2:26" ht="12.75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2:26" ht="12.75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2:26" ht="12.75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2:26" ht="12.75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2:26" ht="12.75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2:26" ht="12.75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2:26" ht="12.75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2:26" ht="12.75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2:26" ht="12.75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2:26" ht="12.75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2:26" ht="12.75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2:26" ht="12.75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2:26" ht="12.75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2:26" ht="12.75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2:26" ht="12.75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2:26" ht="12.75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2:26" ht="12.75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2:26" ht="12.75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2:26" ht="12.75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2:26" ht="12.75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2:26" ht="12.75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2:26" ht="12.75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2:26" ht="12.75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2:26" ht="12.75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2:26" ht="12.75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2:26" ht="12.75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2:26" ht="12.75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2:26" ht="12.75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2:26" ht="12.75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2:26" ht="12.75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2:26" ht="12.75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2:26" ht="12.75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2:26" ht="12.75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2:26" ht="12.75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2:26" ht="12.75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2:26" ht="12.75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2:26" ht="12.75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2:26" ht="12.75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2:26" ht="12.75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2:26" ht="12.75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2:26" ht="12.75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2:26" ht="12.75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2:26" ht="12.75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2:26" ht="12.75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2:26" ht="12.75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2:26" ht="12.75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2:26" ht="12.75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2:26" ht="12.75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2:26" ht="12.75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2:26" ht="12.75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2:26" ht="12.75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2:26" ht="12.75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2:26" ht="12.75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2:26" ht="12.75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2:26" ht="12.75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2:26" ht="12.75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2:26" ht="12.75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2:26" ht="12.75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2:26" ht="12.75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2:26" ht="12.75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2:26" ht="12.75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2:26" ht="12.75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2:26" ht="12.75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2:26" ht="12.75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2:26" ht="12.75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2:26" ht="12.75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2:26" ht="12.75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2:26" ht="12.75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2:26" ht="12.75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2:26" ht="12.75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2:26" ht="12.75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2:26" ht="12.75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2:26" ht="12.75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2:26" ht="12.75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2:26" ht="12.75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2:26" ht="12.75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2:26" ht="12.75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2:26" ht="12.75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2:26" ht="12.75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2:26" ht="12.75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2:26" ht="12.75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2:26" ht="12.75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2:26" ht="12.75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2:26" ht="12.75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2:26" ht="12.75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2:26" ht="12.75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2:26" ht="12.75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2:26" ht="12.75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2:26" ht="12.75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2:26" ht="12.75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2:26" ht="12.75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2:26" ht="12.75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2:26" ht="12.75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2:26" ht="12.75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2:26" ht="12.75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2:26" ht="12.75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2:26" ht="12.75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2:26" ht="12.75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2:26" ht="12.75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2:26" ht="12.75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2:26" ht="12.75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2:26" ht="12.75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2:26" ht="12.75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2:26" ht="12.75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2:26" ht="12.75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2:26" ht="12.75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2:26" ht="12.75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2:26" ht="12.75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2:26" ht="12.75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2:26" ht="12.75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2:26" ht="12.75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2:26" ht="12.75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2:26" ht="12.75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2:26" ht="12.75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2:26" ht="12.75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2:26" ht="12.75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2:26" ht="12.75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2:26" ht="12.75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2:26" ht="12.75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2:26" ht="12.75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2:26" ht="12.75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2:26" ht="12.75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2:26" ht="12.75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2:26" ht="12.75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2:26" ht="12.75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2:26" ht="12.75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2:26" ht="12.75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2:26" ht="12.75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2:26" ht="12.75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2:26" ht="12.75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2:26" ht="12.75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2:26" ht="12.75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2:26" ht="12.75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2:26" ht="12.75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2:26" ht="12.75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2:26" ht="12.75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2:26" ht="12.75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2:26" ht="12.75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2:26" ht="12.75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2:26" ht="12.75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2:26" ht="12.75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2:26" ht="12.75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2:26" ht="12.75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2:26" ht="12.75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2:26" ht="12.75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2:26" ht="12.75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2:26" ht="12.75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2:26" ht="12.75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2:26" ht="12.75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2:26" ht="12.75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2:26" ht="12.75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2:26" ht="12.75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2:26" ht="12.75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2:26" ht="12.75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2:26" ht="12.75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2:26" ht="12.75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2:26" ht="12.75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2:26" ht="12.75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2:26" ht="12.75"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2:26" ht="12.75"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2:26" ht="12.75"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2:26" ht="12.75"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2:26" ht="12.75"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2:26" ht="12.75"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2:26" ht="12.75"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2:26" ht="12.75"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2:26" ht="12.75"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2:26" ht="12.75"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2:26" ht="12.75"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2:26" ht="12.75"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2:26" ht="12.75"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2:26" ht="12.75"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2:26" ht="12.75"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2:26" ht="12.75"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2:26" ht="12.75"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2:26" ht="12.75"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2:26" ht="12.75"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2:26" ht="12.75"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2:26" ht="12.75"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2:26" ht="12.75"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2:26" ht="12.75"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2:26" ht="12.75"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2:26" ht="12.75"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2:26" ht="12.75"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2:26" ht="12.75"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2:26" ht="12.75"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2:26" ht="12.75"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2:26" ht="12.75"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2:26" ht="12.75"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2:26" ht="12.75"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2:26" ht="12.75"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2:26" ht="12.75"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2:26" ht="12.75"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2:26" ht="12.75"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2:26" ht="12.75"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2:26" ht="12.75"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2:26" ht="12.75"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2:26" ht="12.75"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2:26" ht="12.75"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2:26" ht="12.75"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2:26" ht="12.75"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2:26" ht="12.75"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2:26" ht="12.75"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2:26" ht="12.75"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2:26" ht="12.75"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2:26" ht="12.75"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2:26" ht="12.75"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2:26" ht="12.75"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2:26" ht="12.75"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2:26" ht="12.75"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2:26" ht="12.75"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2:26" ht="12.75"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2:26" ht="12.75"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2:26" ht="12.75"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2:26" ht="12.75"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2:26" ht="12.75"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2:26" ht="12.75"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2:26" ht="12.75"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2:26" ht="12.75"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2:26" ht="12.75"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2:26" ht="12.75"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2:26" ht="12.75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2:26" ht="12.75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2:26" ht="12.75"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2:26" ht="12.75"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2:26" ht="12.75"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2:26" ht="12.75"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2:26" ht="12.75"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2:26" ht="12.75"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2:26" ht="12.75"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2:26" ht="12.75"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2:26" ht="12.75"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2:26" ht="12.75"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2:26" ht="12.75"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2:26" ht="12.75"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2:26" ht="12.75"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2:26" ht="12.75"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2:26" ht="12.75"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2:26" ht="12.75"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</sheetData>
  <printOptions horizontalCentered="1" verticalCentered="1" headings="1" gridLines="1"/>
  <pageMargins left="0" right="0" top="0.39370078740157483" bottom="0.39370078740157483" header="0.31496062992125984" footer="0.11811023622047245"/>
  <pageSetup paperSize="5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workbookViewId="0">
      <selection activeCell="W17" sqref="W17"/>
    </sheetView>
  </sheetViews>
  <sheetFormatPr defaultColWidth="10.85546875" defaultRowHeight="12.75"/>
  <cols>
    <col min="1" max="2" width="10.85546875" style="25"/>
    <col min="3" max="6" width="0" style="25" hidden="1" customWidth="1"/>
    <col min="7" max="7" width="26.85546875" style="25" hidden="1" customWidth="1"/>
    <col min="8" max="8" width="0.5703125" style="25" hidden="1" customWidth="1"/>
    <col min="9" max="10" width="0" style="25" hidden="1" customWidth="1"/>
    <col min="11" max="13" width="10.85546875" style="25" hidden="1" customWidth="1"/>
    <col min="14" max="14" width="10.85546875" style="25" customWidth="1"/>
    <col min="15" max="15" width="10.85546875" style="25"/>
    <col min="16" max="17" width="0" style="25" hidden="1" customWidth="1"/>
    <col min="18" max="16384" width="10.85546875" style="25"/>
  </cols>
  <sheetData>
    <row r="1" spans="1:2">
      <c r="A1" s="24" t="s">
        <v>184</v>
      </c>
    </row>
    <row r="2" spans="1:2">
      <c r="A2" s="24"/>
    </row>
    <row r="3" spans="1:2">
      <c r="A3" s="25" t="s">
        <v>152</v>
      </c>
    </row>
    <row r="4" spans="1:2">
      <c r="B4" s="25" t="s">
        <v>124</v>
      </c>
    </row>
    <row r="6" spans="1:2">
      <c r="A6" s="25" t="s">
        <v>125</v>
      </c>
    </row>
    <row r="7" spans="1:2">
      <c r="B7" s="25" t="s">
        <v>126</v>
      </c>
    </row>
    <row r="8" spans="1:2">
      <c r="B8" s="25" t="s">
        <v>127</v>
      </c>
    </row>
    <row r="9" spans="1:2">
      <c r="B9" s="25" t="s">
        <v>153</v>
      </c>
    </row>
    <row r="10" spans="1:2">
      <c r="B10" s="25" t="s">
        <v>154</v>
      </c>
    </row>
    <row r="11" spans="1:2">
      <c r="B11" s="25" t="s">
        <v>155</v>
      </c>
    </row>
    <row r="13" spans="1:2">
      <c r="A13" s="25" t="s">
        <v>128</v>
      </c>
    </row>
    <row r="15" spans="1:2">
      <c r="A15" s="25" t="s">
        <v>129</v>
      </c>
    </row>
    <row r="17" spans="1:2">
      <c r="A17" s="25" t="s">
        <v>130</v>
      </c>
    </row>
    <row r="19" spans="1:2">
      <c r="A19" s="25" t="s">
        <v>156</v>
      </c>
    </row>
    <row r="21" spans="1:2">
      <c r="A21" s="25" t="s">
        <v>157</v>
      </c>
    </row>
    <row r="22" spans="1:2">
      <c r="B22" s="25" t="s">
        <v>158</v>
      </c>
    </row>
    <row r="23" spans="1:2">
      <c r="B23" s="25" t="s">
        <v>159</v>
      </c>
    </row>
    <row r="25" spans="1:2">
      <c r="A25" s="25" t="s">
        <v>160</v>
      </c>
    </row>
    <row r="26" spans="1:2">
      <c r="B26" s="25" t="s">
        <v>161</v>
      </c>
    </row>
    <row r="27" spans="1:2">
      <c r="B27" s="25" t="s">
        <v>162</v>
      </c>
    </row>
    <row r="28" spans="1:2">
      <c r="B28" s="25" t="s">
        <v>163</v>
      </c>
    </row>
    <row r="30" spans="1:2">
      <c r="A30" s="26" t="s">
        <v>12</v>
      </c>
    </row>
    <row r="31" spans="1:2">
      <c r="A31" s="25" t="s">
        <v>164</v>
      </c>
    </row>
    <row r="32" spans="1:2">
      <c r="B32" s="25" t="s">
        <v>165</v>
      </c>
    </row>
    <row r="33" spans="1:2">
      <c r="B33" s="25" t="s">
        <v>166</v>
      </c>
    </row>
    <row r="35" spans="1:2">
      <c r="A35" s="25" t="s">
        <v>131</v>
      </c>
    </row>
    <row r="37" spans="1:2">
      <c r="A37" s="25" t="s">
        <v>132</v>
      </c>
    </row>
    <row r="38" spans="1:2">
      <c r="B38" s="25" t="s">
        <v>167</v>
      </c>
    </row>
    <row r="39" spans="1:2">
      <c r="B39" s="25" t="s">
        <v>168</v>
      </c>
    </row>
    <row r="40" spans="1:2">
      <c r="B40" s="25" t="s">
        <v>169</v>
      </c>
    </row>
    <row r="41" spans="1:2">
      <c r="B41" s="25" t="s">
        <v>193</v>
      </c>
    </row>
    <row r="43" spans="1:2">
      <c r="A43" s="25" t="s">
        <v>133</v>
      </c>
    </row>
    <row r="45" spans="1:2">
      <c r="A45" s="25" t="s">
        <v>134</v>
      </c>
    </row>
    <row r="47" spans="1:2">
      <c r="A47" s="25" t="s">
        <v>170</v>
      </c>
    </row>
    <row r="48" spans="1:2">
      <c r="B48" s="25" t="s">
        <v>171</v>
      </c>
    </row>
    <row r="50" spans="1:2">
      <c r="A50" s="25" t="s">
        <v>172</v>
      </c>
    </row>
    <row r="52" spans="1:2">
      <c r="A52" s="25" t="s">
        <v>173</v>
      </c>
    </row>
    <row r="54" spans="1:2">
      <c r="A54" s="25" t="s">
        <v>174</v>
      </c>
    </row>
    <row r="55" spans="1:2">
      <c r="B55" s="25" t="s">
        <v>135</v>
      </c>
    </row>
    <row r="56" spans="1:2">
      <c r="B56" s="25" t="s">
        <v>136</v>
      </c>
    </row>
    <row r="57" spans="1:2">
      <c r="B57" s="25" t="s">
        <v>137</v>
      </c>
    </row>
    <row r="58" spans="1:2">
      <c r="B58" s="25" t="s">
        <v>175</v>
      </c>
    </row>
    <row r="60" spans="1:2">
      <c r="A60" s="25" t="s">
        <v>176</v>
      </c>
    </row>
    <row r="62" spans="1:2">
      <c r="A62" s="24" t="s">
        <v>151</v>
      </c>
    </row>
    <row r="64" spans="1:2">
      <c r="A64" s="26" t="s">
        <v>51</v>
      </c>
    </row>
    <row r="65" spans="1:2">
      <c r="A65" s="25" t="s">
        <v>177</v>
      </c>
    </row>
    <row r="66" spans="1:2">
      <c r="B66" s="25" t="s">
        <v>138</v>
      </c>
    </row>
    <row r="68" spans="1:2">
      <c r="A68" s="25" t="s">
        <v>139</v>
      </c>
    </row>
    <row r="70" spans="1:2">
      <c r="A70" s="25" t="s">
        <v>140</v>
      </c>
    </row>
    <row r="72" spans="1:2">
      <c r="A72" s="25" t="s">
        <v>178</v>
      </c>
    </row>
    <row r="74" spans="1:2">
      <c r="A74" s="25" t="s">
        <v>179</v>
      </c>
    </row>
    <row r="75" spans="1:2">
      <c r="B75" s="25" t="s">
        <v>180</v>
      </c>
    </row>
    <row r="77" spans="1:2">
      <c r="A77" s="25" t="s">
        <v>141</v>
      </c>
    </row>
    <row r="79" spans="1:2">
      <c r="A79" s="25" t="s">
        <v>142</v>
      </c>
    </row>
    <row r="81" spans="1:2">
      <c r="A81" s="25" t="s">
        <v>181</v>
      </c>
    </row>
    <row r="82" spans="1:2">
      <c r="B82" s="25" t="s">
        <v>182</v>
      </c>
    </row>
    <row r="83" spans="1:2">
      <c r="B83" s="25" t="s">
        <v>143</v>
      </c>
    </row>
    <row r="85" spans="1:2">
      <c r="A85" s="25" t="s">
        <v>144</v>
      </c>
    </row>
    <row r="86" spans="1:2">
      <c r="B86" s="25" t="s">
        <v>145</v>
      </c>
    </row>
    <row r="88" spans="1:2">
      <c r="A88" s="25" t="s">
        <v>183</v>
      </c>
    </row>
  </sheetData>
  <pageMargins left="0.11811023622047245" right="0.11811023622047245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"/>
  <sheetViews>
    <sheetView tabSelected="1" workbookViewId="0">
      <selection activeCell="W17" sqref="W17"/>
    </sheetView>
  </sheetViews>
  <sheetFormatPr defaultRowHeight="15"/>
  <cols>
    <col min="3" max="10" width="0" hidden="1" customWidth="1"/>
    <col min="11" max="13" width="9.140625" hidden="1" customWidth="1"/>
    <col min="14" max="14" width="9.140625" customWidth="1"/>
    <col min="16" max="17" width="0" hidden="1" customWidth="1"/>
  </cols>
  <sheetData>
    <row r="3" spans="1:1">
      <c r="A3" t="s">
        <v>199</v>
      </c>
    </row>
    <row r="4" spans="1:1">
      <c r="A4" t="s">
        <v>200</v>
      </c>
    </row>
    <row r="5" spans="1:1">
      <c r="A5" t="s">
        <v>201</v>
      </c>
    </row>
    <row r="6" spans="1:1">
      <c r="A6" t="s">
        <v>202</v>
      </c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</vt:lpstr>
      <vt:lpstr>BUDGET</vt:lpstr>
      <vt:lpstr>NOTES</vt:lpstr>
      <vt:lpstr>NOTES 2</vt:lpstr>
      <vt:lpstr>BUDGET!Print_Titles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Sunnyhill Office</dc:creator>
  <cp:lastModifiedBy>Sunnyhill Office</cp:lastModifiedBy>
  <cp:lastPrinted>2018-04-17T15:31:35Z</cp:lastPrinted>
  <dcterms:created xsi:type="dcterms:W3CDTF">2017-03-23T16:16:03Z</dcterms:created>
  <dcterms:modified xsi:type="dcterms:W3CDTF">2018-04-17T15:33:29Z</dcterms:modified>
</cp:coreProperties>
</file>